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ternal Presentation" sheetId="1" r:id="rId3"/>
    <sheet state="visible" name="IQ_Vertiq_8108_150Kv_KDE_30.5x9" sheetId="2" r:id="rId4"/>
  </sheets>
  <definedNames/>
  <calcPr/>
</workbook>
</file>

<file path=xl/sharedStrings.xml><?xml version="1.0" encoding="utf-8"?>
<sst xmlns="http://schemas.openxmlformats.org/spreadsheetml/2006/main" count="41" uniqueCount="29">
  <si>
    <t>Commanded Voltage
(V)</t>
  </si>
  <si>
    <t>Supply Voltage
(V)</t>
  </si>
  <si>
    <t>Supply Current
(A)</t>
  </si>
  <si>
    <t>Input Power
(W)</t>
  </si>
  <si>
    <t>Speed
(RPM)</t>
  </si>
  <si>
    <t>Torque
(Nm)</t>
  </si>
  <si>
    <t>Motor-Controller Efficiency
(%)</t>
  </si>
  <si>
    <t>Thrust
(g)</t>
  </si>
  <si>
    <t>Propulsion Efficiency
(g / W)</t>
  </si>
  <si>
    <t>sampling_rate</t>
  </si>
  <si>
    <t>voltage_command</t>
  </si>
  <si>
    <t>velocity</t>
  </si>
  <si>
    <t>time</t>
  </si>
  <si>
    <t>thrust</t>
  </si>
  <si>
    <t>torque</t>
  </si>
  <si>
    <t>voltage_measured</t>
  </si>
  <si>
    <t>current_measured</t>
  </si>
  <si>
    <t>sampling_time</t>
  </si>
  <si>
    <t>settling_time</t>
  </si>
  <si>
    <t>supply_volts</t>
  </si>
  <si>
    <t>motor_amps</t>
  </si>
  <si>
    <t>resistance</t>
  </si>
  <si>
    <t>drive_volts</t>
  </si>
  <si>
    <t>coil_temp</t>
  </si>
  <si>
    <t>uc_temp</t>
  </si>
  <si>
    <t>pmc_volts</t>
  </si>
  <si>
    <t>pmc_amps</t>
  </si>
  <si>
    <t>input_power</t>
  </si>
  <si>
    <t>[]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</si>
</sst>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"/>
  </numFmts>
  <fonts count="4">
    <font>
      <sz val="10.0"/>
      <color rgb="FF000000"/>
      <name val="Arial"/>
    </font>
    <font>
      <b/>
      <name val="Arial"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164" xfId="0" applyAlignment="1" applyFont="1" applyNumberFormat="1">
      <alignment horizontal="center" vertical="bottom"/>
    </xf>
    <xf borderId="0" fillId="0" fontId="3" numFmtId="1" xfId="0" applyAlignment="1" applyFont="1" applyNumberFormat="1">
      <alignment horizontal="center" vertical="bottom"/>
    </xf>
    <xf borderId="0" fillId="0" fontId="3" numFmtId="2" xfId="0" applyAlignment="1" applyFont="1" applyNumberFormat="1">
      <alignment horizontal="center" vertical="bottom"/>
    </xf>
    <xf borderId="0" fillId="0" fontId="3" numFmtId="165" xfId="0" applyAlignment="1" applyFont="1" applyNumberFormat="1">
      <alignment horizontal="center" vertical="bottom"/>
    </xf>
    <xf borderId="0" fillId="0" fontId="3" numFmtId="166" xfId="0" applyAlignment="1" applyFont="1" applyNumberFormat="1">
      <alignment horizontal="center" vertical="bottom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9" width="18.0"/>
  </cols>
  <sheetData>
    <row r="1" ht="57.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f> IQ_Vertiq_8108_150Kv_KDE_30.5x9!B3</f>
        <v>2</v>
      </c>
      <c r="B2" s="3">
        <f>IQ_Vertiq_8108_150Kv_KDE_30.5x9!G3</f>
        <v>24.22256137</v>
      </c>
      <c r="C2" s="3">
        <f> IQ_Vertiq_8108_150Kv_KDE_30.5x9!H3</f>
        <v>0.04897742828</v>
      </c>
      <c r="D2" s="4">
        <f t="shared" ref="D2:D13" si="1">B2*C2</f>
        <v>1.186358762</v>
      </c>
      <c r="E2" s="4">
        <f>round(9.5493*ABS(IQ_Vertiq_8108_150Kv_KDE_30.5x9!C3), -1)</f>
        <v>260</v>
      </c>
      <c r="F2" s="5">
        <f>ABS(IQ_Vertiq_8108_150Kv_KDE_30.5x9!F3)</f>
        <v>0.02072843566</v>
      </c>
      <c r="G2" s="6">
        <f t="shared" ref="G2:G13" si="2">F2*E2/9.5493/D2</f>
        <v>0.4757209707</v>
      </c>
      <c r="H2" s="4">
        <f>round(101.97162*ABS(IQ_Vertiq_8108_150Kv_KDE_30.5x9!E3), -1)</f>
        <v>40</v>
      </c>
      <c r="I2" s="7">
        <f t="shared" ref="I2:I13" si="3">H2/D2</f>
        <v>33.71661362</v>
      </c>
    </row>
    <row r="3">
      <c r="A3" s="3">
        <f> IQ_Vertiq_8108_150Kv_KDE_30.5x9!B4</f>
        <v>4</v>
      </c>
      <c r="B3" s="3">
        <f>IQ_Vertiq_8108_150Kv_KDE_30.5x9!G4</f>
        <v>24.21027187</v>
      </c>
      <c r="C3" s="3">
        <f> IQ_Vertiq_8108_150Kv_KDE_30.5x9!H4</f>
        <v>0.2555674185</v>
      </c>
      <c r="D3" s="4">
        <f t="shared" si="1"/>
        <v>6.187356682</v>
      </c>
      <c r="E3" s="4">
        <f>round(9.5493*ABS(IQ_Vertiq_8108_150Kv_KDE_30.5x9!C4), -1)</f>
        <v>510</v>
      </c>
      <c r="F3" s="5">
        <f>ABS(IQ_Vertiq_8108_150Kv_KDE_30.5x9!F4)</f>
        <v>0.07987308338</v>
      </c>
      <c r="G3" s="6">
        <f t="shared" si="2"/>
        <v>0.6894359671</v>
      </c>
      <c r="H3" s="4">
        <f>round(101.97162*ABS(IQ_Vertiq_8108_150Kv_KDE_30.5x9!E4), -1)</f>
        <v>190</v>
      </c>
      <c r="I3" s="7">
        <f t="shared" si="3"/>
        <v>30.70778198</v>
      </c>
    </row>
    <row r="4">
      <c r="A4" s="3">
        <f> IQ_Vertiq_8108_150Kv_KDE_30.5x9!B5</f>
        <v>6</v>
      </c>
      <c r="B4" s="3">
        <f>IQ_Vertiq_8108_150Kv_KDE_30.5x9!G5</f>
        <v>24.17887841</v>
      </c>
      <c r="C4" s="3">
        <f> IQ_Vertiq_8108_150Kv_KDE_30.5x9!H5</f>
        <v>0.7388109575</v>
      </c>
      <c r="D4" s="4">
        <f t="shared" si="1"/>
        <v>17.86362031</v>
      </c>
      <c r="E4" s="4">
        <f>round(9.5493*ABS(IQ_Vertiq_8108_150Kv_KDE_30.5x9!C5), -1)</f>
        <v>760</v>
      </c>
      <c r="F4" s="5">
        <f>ABS(IQ_Vertiq_8108_150Kv_KDE_30.5x9!F5)</f>
        <v>0.1756482571</v>
      </c>
      <c r="G4" s="6">
        <f t="shared" si="2"/>
        <v>0.782557793</v>
      </c>
      <c r="H4" s="4">
        <f>round(101.97162*ABS(IQ_Vertiq_8108_150Kv_KDE_30.5x9!E5), -1)</f>
        <v>450</v>
      </c>
      <c r="I4" s="7">
        <f t="shared" si="3"/>
        <v>25.19086234</v>
      </c>
    </row>
    <row r="5">
      <c r="A5" s="3">
        <f> IQ_Vertiq_8108_150Kv_KDE_30.5x9!B6</f>
        <v>8</v>
      </c>
      <c r="B5" s="3">
        <f>IQ_Vertiq_8108_150Kv_KDE_30.5x9!G6</f>
        <v>24.1273153</v>
      </c>
      <c r="C5" s="3">
        <f> IQ_Vertiq_8108_150Kv_KDE_30.5x9!H6</f>
        <v>1.637728634</v>
      </c>
      <c r="D5" s="4">
        <f t="shared" si="1"/>
        <v>39.51399512</v>
      </c>
      <c r="E5" s="4">
        <f>round(9.5493*ABS(IQ_Vertiq_8108_150Kv_KDE_30.5x9!C6), -1)</f>
        <v>1010</v>
      </c>
      <c r="F5" s="5">
        <f>ABS(IQ_Vertiq_8108_150Kv_KDE_30.5x9!F6)</f>
        <v>0.3066393728</v>
      </c>
      <c r="G5" s="6">
        <f t="shared" si="2"/>
        <v>0.8207800892</v>
      </c>
      <c r="H5" s="4">
        <f>round(101.97162*ABS(IQ_Vertiq_8108_150Kv_KDE_30.5x9!E6), -1)</f>
        <v>820</v>
      </c>
      <c r="I5" s="7">
        <f t="shared" si="3"/>
        <v>20.75214105</v>
      </c>
    </row>
    <row r="6">
      <c r="A6" s="3">
        <f> IQ_Vertiq_8108_150Kv_KDE_30.5x9!B7</f>
        <v>10</v>
      </c>
      <c r="B6" s="3">
        <f>IQ_Vertiq_8108_150Kv_KDE_30.5x9!G7</f>
        <v>24.04714485</v>
      </c>
      <c r="C6" s="3">
        <f> IQ_Vertiq_8108_150Kv_KDE_30.5x9!H7</f>
        <v>3.052178073</v>
      </c>
      <c r="D6" s="4">
        <f t="shared" si="1"/>
        <v>73.39616824</v>
      </c>
      <c r="E6" s="4">
        <f>round(9.5493*ABS(IQ_Vertiq_8108_150Kv_KDE_30.5x9!C7), -1)</f>
        <v>1260</v>
      </c>
      <c r="F6" s="5">
        <f>ABS(IQ_Vertiq_8108_150Kv_KDE_30.5x9!F7)</f>
        <v>0.4677514937</v>
      </c>
      <c r="G6" s="6">
        <f t="shared" si="2"/>
        <v>0.8408931282</v>
      </c>
      <c r="H6" s="4">
        <f>round(101.97162*ABS(IQ_Vertiq_8108_150Kv_KDE_30.5x9!E7), -1)</f>
        <v>1280</v>
      </c>
      <c r="I6" s="7">
        <f t="shared" si="3"/>
        <v>17.43960251</v>
      </c>
    </row>
    <row r="7">
      <c r="A7" s="3">
        <f> IQ_Vertiq_8108_150Kv_KDE_30.5x9!B8</f>
        <v>12</v>
      </c>
      <c r="B7" s="3">
        <f>IQ_Vertiq_8108_150Kv_KDE_30.5x9!G8</f>
        <v>23.92911643</v>
      </c>
      <c r="C7" s="3">
        <f> IQ_Vertiq_8108_150Kv_KDE_30.5x9!H8</f>
        <v>5.130736093</v>
      </c>
      <c r="D7" s="4">
        <f t="shared" si="1"/>
        <v>122.7739814</v>
      </c>
      <c r="E7" s="4">
        <f>round(9.5493*ABS(IQ_Vertiq_8108_150Kv_KDE_30.5x9!C8), -1)</f>
        <v>1500</v>
      </c>
      <c r="F7" s="5">
        <f>ABS(IQ_Vertiq_8108_150Kv_KDE_30.5x9!F8)</f>
        <v>0.6614045554</v>
      </c>
      <c r="G7" s="6">
        <f t="shared" si="2"/>
        <v>0.8462146973</v>
      </c>
      <c r="H7" s="4">
        <f>round(101.97162*ABS(IQ_Vertiq_8108_150Kv_KDE_30.5x9!E8), -1)</f>
        <v>1840</v>
      </c>
      <c r="I7" s="7">
        <f t="shared" si="3"/>
        <v>14.98688875</v>
      </c>
    </row>
    <row r="8">
      <c r="A8" s="3">
        <f> IQ_Vertiq_8108_150Kv_KDE_30.5x9!B9</f>
        <v>14</v>
      </c>
      <c r="B8" s="3">
        <f>IQ_Vertiq_8108_150Kv_KDE_30.5x9!G9</f>
        <v>23.76959675</v>
      </c>
      <c r="C8" s="3">
        <f> IQ_Vertiq_8108_150Kv_KDE_30.5x9!H9</f>
        <v>7.962971661</v>
      </c>
      <c r="D8" s="4">
        <f t="shared" si="1"/>
        <v>189.2766253</v>
      </c>
      <c r="E8" s="4">
        <f>round(9.5493*ABS(IQ_Vertiq_8108_150Kv_KDE_30.5x9!C9), -1)</f>
        <v>1740</v>
      </c>
      <c r="F8" s="5">
        <f>ABS(IQ_Vertiq_8108_150Kv_KDE_30.5x9!F9)</f>
        <v>0.8812401817</v>
      </c>
      <c r="G8" s="6">
        <f t="shared" si="2"/>
        <v>0.8483499103</v>
      </c>
      <c r="H8" s="4">
        <f>round(101.97162*ABS(IQ_Vertiq_8108_150Kv_KDE_30.5x9!E9), -1)</f>
        <v>2470</v>
      </c>
      <c r="I8" s="7">
        <f t="shared" si="3"/>
        <v>13.04968322</v>
      </c>
    </row>
    <row r="9">
      <c r="A9" s="3">
        <f> IQ_Vertiq_8108_150Kv_KDE_30.5x9!B10</f>
        <v>16</v>
      </c>
      <c r="B9" s="3">
        <f>IQ_Vertiq_8108_150Kv_KDE_30.5x9!G10</f>
        <v>23.55575269</v>
      </c>
      <c r="C9" s="3">
        <f> IQ_Vertiq_8108_150Kv_KDE_30.5x9!H10</f>
        <v>11.72747589</v>
      </c>
      <c r="D9" s="4">
        <f t="shared" si="1"/>
        <v>276.2495217</v>
      </c>
      <c r="E9" s="4">
        <f>round(9.5493*ABS(IQ_Vertiq_8108_150Kv_KDE_30.5x9!C10), -1)</f>
        <v>1970</v>
      </c>
      <c r="F9" s="5">
        <f>ABS(IQ_Vertiq_8108_150Kv_KDE_30.5x9!F10)</f>
        <v>1.130650802</v>
      </c>
      <c r="G9" s="6">
        <f t="shared" si="2"/>
        <v>0.8443483312</v>
      </c>
      <c r="H9" s="4">
        <f>round(101.97162*ABS(IQ_Vertiq_8108_150Kv_KDE_30.5x9!E10), -1)</f>
        <v>3220</v>
      </c>
      <c r="I9" s="7">
        <f t="shared" si="3"/>
        <v>11.65612878</v>
      </c>
    </row>
    <row r="10">
      <c r="A10" s="3">
        <f> IQ_Vertiq_8108_150Kv_KDE_30.5x9!B11</f>
        <v>18</v>
      </c>
      <c r="B10" s="3">
        <f>IQ_Vertiq_8108_150Kv_KDE_30.5x9!G11</f>
        <v>23.3052989</v>
      </c>
      <c r="C10" s="3">
        <f> IQ_Vertiq_8108_150Kv_KDE_30.5x9!H11</f>
        <v>16.17748318</v>
      </c>
      <c r="D10" s="4">
        <f t="shared" si="1"/>
        <v>377.021081</v>
      </c>
      <c r="E10" s="4">
        <f>round(9.5493*ABS(IQ_Vertiq_8108_150Kv_KDE_30.5x9!C11), -1)</f>
        <v>2190</v>
      </c>
      <c r="F10" s="5">
        <f>ABS(IQ_Vertiq_8108_150Kv_KDE_30.5x9!F11)</f>
        <v>1.381025417</v>
      </c>
      <c r="G10" s="6">
        <f t="shared" si="2"/>
        <v>0.8400567285</v>
      </c>
      <c r="H10" s="4">
        <f>round(101.97162*ABS(IQ_Vertiq_8108_150Kv_KDE_30.5x9!E11), -1)</f>
        <v>3940</v>
      </c>
      <c r="I10" s="7">
        <f t="shared" si="3"/>
        <v>10.45034402</v>
      </c>
    </row>
    <row r="11">
      <c r="A11" s="3">
        <f> IQ_Vertiq_8108_150Kv_KDE_30.5x9!B12</f>
        <v>20</v>
      </c>
      <c r="B11" s="3">
        <f>IQ_Vertiq_8108_150Kv_KDE_30.5x9!G12</f>
        <v>22.99597578</v>
      </c>
      <c r="C11" s="3">
        <f> IQ_Vertiq_8108_150Kv_KDE_30.5x9!H12</f>
        <v>21.51554899</v>
      </c>
      <c r="D11" s="4">
        <f t="shared" si="1"/>
        <v>494.7710435</v>
      </c>
      <c r="E11" s="4">
        <f>round(9.5493*ABS(IQ_Vertiq_8108_150Kv_KDE_30.5x9!C12), -1)</f>
        <v>2390</v>
      </c>
      <c r="F11" s="5">
        <f>ABS(IQ_Vertiq_8108_150Kv_KDE_30.5x9!F12)</f>
        <v>1.642245044</v>
      </c>
      <c r="G11" s="6">
        <f t="shared" si="2"/>
        <v>0.8307302959</v>
      </c>
      <c r="H11" s="4">
        <f>round(101.97162*ABS(IQ_Vertiq_8108_150Kv_KDE_30.5x9!E12), -1)</f>
        <v>4690</v>
      </c>
      <c r="I11" s="7">
        <f t="shared" si="3"/>
        <v>9.479131937</v>
      </c>
    </row>
    <row r="12">
      <c r="A12" s="3">
        <f> IQ_Vertiq_8108_150Kv_KDE_30.5x9!B13</f>
        <v>22</v>
      </c>
      <c r="B12" s="3">
        <f>IQ_Vertiq_8108_150Kv_KDE_30.5x9!G13</f>
        <v>22.49209304</v>
      </c>
      <c r="C12" s="3">
        <f> IQ_Vertiq_8108_150Kv_KDE_30.5x9!H13</f>
        <v>27.52961046</v>
      </c>
      <c r="D12" s="4">
        <f t="shared" si="1"/>
        <v>619.1985597</v>
      </c>
      <c r="E12" s="4">
        <f>round(9.5493*ABS(IQ_Vertiq_8108_150Kv_KDE_30.5x9!C13), -1)</f>
        <v>2570</v>
      </c>
      <c r="F12" s="5">
        <f>ABS(IQ_Vertiq_8108_150Kv_KDE_30.5x9!F13)</f>
        <v>1.879654886</v>
      </c>
      <c r="G12" s="6">
        <f t="shared" si="2"/>
        <v>0.8169768803</v>
      </c>
      <c r="H12" s="4">
        <f>round(101.97162*ABS(IQ_Vertiq_8108_150Kv_KDE_30.5x9!E13), -1)</f>
        <v>5400</v>
      </c>
      <c r="I12" s="7">
        <f t="shared" si="3"/>
        <v>8.720950519</v>
      </c>
    </row>
    <row r="13">
      <c r="A13" s="3">
        <f> IQ_Vertiq_8108_150Kv_KDE_30.5x9!B14</f>
        <v>24</v>
      </c>
      <c r="B13" s="3">
        <f>IQ_Vertiq_8108_150Kv_KDE_30.5x9!G14</f>
        <v>22.47108218</v>
      </c>
      <c r="C13" s="3">
        <f> IQ_Vertiq_8108_150Kv_KDE_30.5x9!H14</f>
        <v>27.73063418</v>
      </c>
      <c r="D13" s="4">
        <f t="shared" si="1"/>
        <v>623.1373595</v>
      </c>
      <c r="E13" s="4">
        <f>round(9.5493*ABS(IQ_Vertiq_8108_150Kv_KDE_30.5x9!C14), -1)</f>
        <v>2560</v>
      </c>
      <c r="F13" s="5">
        <f>ABS(IQ_Vertiq_8108_150Kv_KDE_30.5x9!F14)</f>
        <v>1.890509159</v>
      </c>
      <c r="G13" s="6">
        <f t="shared" si="2"/>
        <v>0.8133236934</v>
      </c>
      <c r="H13" s="4">
        <f>round(101.97162*ABS(IQ_Vertiq_8108_150Kv_KDE_30.5x9!E14), -1)</f>
        <v>5430</v>
      </c>
      <c r="I13" s="7">
        <f t="shared" si="3"/>
        <v>8.713969589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</row>
    <row r="2">
      <c r="A2" s="8">
        <v>20000.0</v>
      </c>
      <c r="B2" s="8">
        <v>0.0</v>
      </c>
      <c r="C2" s="8">
        <v>-0.00765224475765702</v>
      </c>
      <c r="D2" s="8" t="s">
        <v>28</v>
      </c>
      <c r="E2" s="8">
        <v>-0.0823872756041798</v>
      </c>
      <c r="F2" s="8">
        <v>-0.00126994939639056</v>
      </c>
      <c r="G2" s="8">
        <v>24.2257578044605</v>
      </c>
      <c r="H2" s="8">
        <v>0.00182864568281077</v>
      </c>
      <c r="I2" s="8">
        <v>5.0</v>
      </c>
      <c r="J2" s="8">
        <v>2.0</v>
      </c>
      <c r="K2" s="8">
        <v>23.6925640201094</v>
      </c>
      <c r="L2" s="8">
        <v>0.0</v>
      </c>
      <c r="M2" s="8">
        <v>0.0816026374475279</v>
      </c>
      <c r="N2" s="8">
        <v>0.0</v>
      </c>
      <c r="O2" s="8">
        <v>23.2434525276297</v>
      </c>
      <c r="P2" s="8">
        <v>38.4981536865234</v>
      </c>
      <c r="Q2" s="8">
        <v>23.6932045096781</v>
      </c>
      <c r="R2" s="8">
        <v>0.0666795417444029</v>
      </c>
      <c r="S2" s="8">
        <v>0.0443003274219462</v>
      </c>
    </row>
    <row r="3">
      <c r="A3" s="8">
        <v>20000.0</v>
      </c>
      <c r="B3" s="8">
        <v>2.0</v>
      </c>
      <c r="C3" s="8">
        <v>26.8232084655761</v>
      </c>
      <c r="D3" s="8" t="s">
        <v>28</v>
      </c>
      <c r="E3" s="8">
        <v>0.40605990610608</v>
      </c>
      <c r="F3" s="8">
        <v>-0.0207284356645892</v>
      </c>
      <c r="G3" s="8">
        <v>24.2225613717228</v>
      </c>
      <c r="H3" s="8">
        <v>0.0489774282761786</v>
      </c>
      <c r="I3" s="8">
        <v>5.0</v>
      </c>
      <c r="J3" s="8">
        <v>2.0</v>
      </c>
      <c r="K3" s="8">
        <v>23.6886119842529</v>
      </c>
      <c r="L3" s="8">
        <v>0.136648406982421</v>
      </c>
      <c r="M3" s="8">
        <v>0.0817842102050781</v>
      </c>
      <c r="N3" s="8">
        <v>1.99960868835449</v>
      </c>
      <c r="O3" s="8">
        <v>23.8055894088745</v>
      </c>
      <c r="P3" s="8">
        <v>38.7960815429687</v>
      </c>
      <c r="Q3" s="8">
        <v>23.6890406799316</v>
      </c>
      <c r="R3" s="8">
        <v>0.168882293701171</v>
      </c>
      <c r="S3" s="8">
        <v>1.18635876224889</v>
      </c>
    </row>
    <row r="4">
      <c r="A4" s="8">
        <v>20000.0</v>
      </c>
      <c r="B4" s="8">
        <v>4.0</v>
      </c>
      <c r="C4" s="8">
        <v>53.2207671356201</v>
      </c>
      <c r="D4" s="8" t="s">
        <v>28</v>
      </c>
      <c r="E4" s="8">
        <v>1.89789076034138</v>
      </c>
      <c r="F4" s="8">
        <v>-0.0798730833781637</v>
      </c>
      <c r="G4" s="8">
        <v>24.2102718661086</v>
      </c>
      <c r="H4" s="8">
        <v>0.255567418503074</v>
      </c>
      <c r="I4" s="8">
        <v>5.0</v>
      </c>
      <c r="J4" s="8">
        <v>2.0</v>
      </c>
      <c r="K4" s="8">
        <v>23.6759044647216</v>
      </c>
      <c r="L4" s="8">
        <v>1.079683303833</v>
      </c>
      <c r="M4" s="8">
        <v>0.0819438171386718</v>
      </c>
      <c r="N4" s="8">
        <v>3.99928405761718</v>
      </c>
      <c r="O4" s="8">
        <v>24.3017555236816</v>
      </c>
      <c r="P4" s="8">
        <v>38.830810546875</v>
      </c>
      <c r="Q4" s="8">
        <v>23.6763101959228</v>
      </c>
      <c r="R4" s="8">
        <v>0.33737678527832</v>
      </c>
      <c r="S4" s="8">
        <v>6.18735668207899</v>
      </c>
    </row>
    <row r="5">
      <c r="A5" s="8">
        <v>20000.0</v>
      </c>
      <c r="B5" s="8">
        <v>6.0</v>
      </c>
      <c r="C5" s="8">
        <v>79.6320386505127</v>
      </c>
      <c r="D5" s="8" t="s">
        <v>28</v>
      </c>
      <c r="E5" s="8">
        <v>4.44546051214196</v>
      </c>
      <c r="F5" s="8">
        <v>-0.175648257140978</v>
      </c>
      <c r="G5" s="8">
        <v>24.1788784055391</v>
      </c>
      <c r="H5" s="8">
        <v>0.738810957508323</v>
      </c>
      <c r="I5" s="8">
        <v>5.0</v>
      </c>
      <c r="J5" s="8">
        <v>2.0</v>
      </c>
      <c r="K5" s="8">
        <v>23.6425574493408</v>
      </c>
      <c r="L5" s="8">
        <v>2.87005569458007</v>
      </c>
      <c r="M5" s="8">
        <v>0.0821247100830078</v>
      </c>
      <c r="N5" s="8">
        <v>5.99899513244628</v>
      </c>
      <c r="O5" s="8">
        <v>24.8640512561798</v>
      </c>
      <c r="P5" s="8">
        <v>39.040786743164</v>
      </c>
      <c r="Q5" s="8">
        <v>23.6431645965576</v>
      </c>
      <c r="R5" s="8">
        <v>0.875675735473632</v>
      </c>
      <c r="S5" s="8">
        <v>17.8636203062736</v>
      </c>
    </row>
    <row r="6">
      <c r="A6" s="8">
        <v>20000.0</v>
      </c>
      <c r="B6" s="8">
        <v>8.0</v>
      </c>
      <c r="C6" s="8">
        <v>105.789924163818</v>
      </c>
      <c r="D6" s="8" t="s">
        <v>28</v>
      </c>
      <c r="E6" s="8">
        <v>8.08337755334971</v>
      </c>
      <c r="F6" s="8">
        <v>-0.306639372844357</v>
      </c>
      <c r="G6" s="8">
        <v>24.1273152987555</v>
      </c>
      <c r="H6" s="8">
        <v>1.6377286336924</v>
      </c>
      <c r="I6" s="8">
        <v>5.0</v>
      </c>
      <c r="J6" s="8">
        <v>2.0</v>
      </c>
      <c r="K6" s="8">
        <v>23.591392211914</v>
      </c>
      <c r="L6" s="8">
        <v>4.91300155639648</v>
      </c>
      <c r="M6" s="8">
        <v>0.0824392700195312</v>
      </c>
      <c r="N6" s="8">
        <v>7.99861030578613</v>
      </c>
      <c r="O6" s="8">
        <v>25.8407931327819</v>
      </c>
      <c r="P6" s="8">
        <v>39.1724853515625</v>
      </c>
      <c r="Q6" s="8">
        <v>23.5915398406982</v>
      </c>
      <c r="R6" s="8">
        <v>1.8156135559082</v>
      </c>
      <c r="S6" s="8">
        <v>39.5139951188967</v>
      </c>
    </row>
    <row r="7">
      <c r="A7" s="8">
        <v>20000.0</v>
      </c>
      <c r="B7" s="8">
        <v>10.0</v>
      </c>
      <c r="C7" s="8">
        <v>131.667447294168</v>
      </c>
      <c r="D7" s="8" t="s">
        <v>28</v>
      </c>
      <c r="E7" s="8">
        <v>12.5441565300986</v>
      </c>
      <c r="F7" s="8">
        <v>-0.467751493739027</v>
      </c>
      <c r="G7" s="8">
        <v>24.0471448533122</v>
      </c>
      <c r="H7" s="8">
        <v>3.05217807282567</v>
      </c>
      <c r="I7" s="8">
        <v>5.0</v>
      </c>
      <c r="J7" s="8">
        <v>2.0</v>
      </c>
      <c r="K7" s="8">
        <v>23.505636186742</v>
      </c>
      <c r="L7" s="8">
        <v>7.24603294258687</v>
      </c>
      <c r="M7" s="8">
        <v>0.0829852659310867</v>
      </c>
      <c r="N7" s="8">
        <v>9.99840951796194</v>
      </c>
      <c r="O7" s="8">
        <v>27.5360807257505</v>
      </c>
      <c r="P7" s="8">
        <v>39.4171142578125</v>
      </c>
      <c r="Q7" s="8">
        <v>23.5063699750757</v>
      </c>
      <c r="R7" s="8">
        <v>3.23172444965115</v>
      </c>
      <c r="S7" s="8">
        <v>73.3961682353424</v>
      </c>
    </row>
    <row r="8">
      <c r="A8" s="8">
        <v>20000.0</v>
      </c>
      <c r="B8" s="8">
        <v>12.0</v>
      </c>
      <c r="C8" s="8">
        <v>157.232103641946</v>
      </c>
      <c r="D8" s="8" t="s">
        <v>28</v>
      </c>
      <c r="E8" s="8">
        <v>18.0374455999254</v>
      </c>
      <c r="F8" s="8">
        <v>-0.661404555427557</v>
      </c>
      <c r="G8" s="8">
        <v>23.9291164315963</v>
      </c>
      <c r="H8" s="8">
        <v>5.13073609311481</v>
      </c>
      <c r="I8" s="8">
        <v>5.0</v>
      </c>
      <c r="J8" s="8">
        <v>2.0</v>
      </c>
      <c r="K8" s="8">
        <v>23.3907075189239</v>
      </c>
      <c r="L8" s="8">
        <v>10.0888813075734</v>
      </c>
      <c r="M8" s="8">
        <v>0.0839075496540733</v>
      </c>
      <c r="N8" s="8">
        <v>11.997911899244</v>
      </c>
      <c r="O8" s="8">
        <v>30.4011083954009</v>
      </c>
      <c r="P8" s="8">
        <v>40.1371765136718</v>
      </c>
      <c r="Q8" s="8">
        <v>23.3902136959246</v>
      </c>
      <c r="R8" s="8">
        <v>5.32482932930562</v>
      </c>
      <c r="S8" s="8">
        <v>122.773981351938</v>
      </c>
    </row>
    <row r="9">
      <c r="A9" s="8">
        <v>20000.0</v>
      </c>
      <c r="B9" s="8">
        <v>14.0</v>
      </c>
      <c r="C9" s="8">
        <v>182.372238082885</v>
      </c>
      <c r="D9" s="8" t="s">
        <v>28</v>
      </c>
      <c r="E9" s="8">
        <v>24.2337819839447</v>
      </c>
      <c r="F9" s="8">
        <v>-0.881240181655364</v>
      </c>
      <c r="G9" s="8">
        <v>23.7695967453919</v>
      </c>
      <c r="H9" s="8">
        <v>7.96297166075298</v>
      </c>
      <c r="I9" s="8">
        <v>5.0</v>
      </c>
      <c r="J9" s="8">
        <v>2.0</v>
      </c>
      <c r="K9" s="8">
        <v>23.2237109375</v>
      </c>
      <c r="L9" s="8">
        <v>13.208310470581</v>
      </c>
      <c r="M9" s="8">
        <v>0.0854109954833984</v>
      </c>
      <c r="N9" s="8">
        <v>13.9978340911865</v>
      </c>
      <c r="O9" s="8">
        <v>35.06885181427</v>
      </c>
      <c r="P9" s="8">
        <v>40.7918090820312</v>
      </c>
      <c r="Q9" s="8">
        <v>23.2246105957031</v>
      </c>
      <c r="R9" s="8">
        <v>8.11054412841796</v>
      </c>
      <c r="S9" s="8">
        <v>189.276625271082</v>
      </c>
    </row>
    <row r="10">
      <c r="A10" s="8">
        <v>20000.0</v>
      </c>
      <c r="B10" s="8">
        <v>16.0</v>
      </c>
      <c r="C10" s="8">
        <v>206.50678565979</v>
      </c>
      <c r="D10" s="8" t="s">
        <v>28</v>
      </c>
      <c r="E10" s="8">
        <v>31.5478379809545</v>
      </c>
      <c r="F10" s="8">
        <v>-1.130650802214</v>
      </c>
      <c r="G10" s="8">
        <v>23.555752692551</v>
      </c>
      <c r="H10" s="8">
        <v>11.7274758857712</v>
      </c>
      <c r="I10" s="8">
        <v>5.0</v>
      </c>
      <c r="J10" s="8">
        <v>2.0</v>
      </c>
      <c r="K10" s="8">
        <v>23.0158450317382</v>
      </c>
      <c r="L10" s="8">
        <v>16.802854309082</v>
      </c>
      <c r="M10" s="8">
        <v>0.08763671875</v>
      </c>
      <c r="N10" s="8">
        <v>15.997317199707</v>
      </c>
      <c r="O10" s="8">
        <v>41.981072731018</v>
      </c>
      <c r="P10" s="8">
        <v>42.0990295410156</v>
      </c>
      <c r="Q10" s="8">
        <v>23.0162905883789</v>
      </c>
      <c r="R10" s="8">
        <v>11.8283037567138</v>
      </c>
      <c r="S10" s="8">
        <v>276.249521673083</v>
      </c>
    </row>
    <row r="11">
      <c r="A11" s="8">
        <v>20000.0</v>
      </c>
      <c r="B11" s="8">
        <v>18.0</v>
      </c>
      <c r="C11" s="8">
        <v>229.481419067382</v>
      </c>
      <c r="D11" s="8" t="s">
        <v>28</v>
      </c>
      <c r="E11" s="8">
        <v>38.6030455286943</v>
      </c>
      <c r="F11" s="8">
        <v>-1.38102541665004</v>
      </c>
      <c r="G11" s="8">
        <v>23.305298901191</v>
      </c>
      <c r="H11" s="8">
        <v>16.1774831823054</v>
      </c>
      <c r="I11" s="8">
        <v>5.0</v>
      </c>
      <c r="J11" s="8">
        <v>2.0</v>
      </c>
      <c r="K11" s="8">
        <v>22.7685461425781</v>
      </c>
      <c r="L11" s="8">
        <v>20.34178565979</v>
      </c>
      <c r="M11" s="8">
        <v>0.0909180450439453</v>
      </c>
      <c r="N11" s="8">
        <v>17.9968689727783</v>
      </c>
      <c r="O11" s="8">
        <v>52.1698151588439</v>
      </c>
      <c r="P11" s="8">
        <v>43.8306884765625</v>
      </c>
      <c r="Q11" s="8">
        <v>22.7690464019775</v>
      </c>
      <c r="R11" s="8">
        <v>16.2264891815185</v>
      </c>
      <c r="S11" s="8">
        <v>377.02108103262</v>
      </c>
    </row>
    <row r="12">
      <c r="A12" s="8">
        <v>20000.0</v>
      </c>
      <c r="B12" s="8">
        <v>20.0</v>
      </c>
      <c r="C12" s="8">
        <v>250.130033730274</v>
      </c>
      <c r="D12" s="8" t="s">
        <v>28</v>
      </c>
      <c r="E12" s="8">
        <v>46.0366480452443</v>
      </c>
      <c r="F12" s="8">
        <v>-1.64224504429442</v>
      </c>
      <c r="G12" s="8">
        <v>22.9959757829719</v>
      </c>
      <c r="H12" s="8">
        <v>21.5155489882907</v>
      </c>
      <c r="I12" s="8">
        <v>5.0</v>
      </c>
      <c r="J12" s="8">
        <v>2.0</v>
      </c>
      <c r="K12" s="8">
        <v>22.4771114368343</v>
      </c>
      <c r="L12" s="8">
        <v>24.049095039937</v>
      </c>
      <c r="M12" s="8">
        <v>0.0950818417677238</v>
      </c>
      <c r="N12" s="8">
        <v>19.9967628592875</v>
      </c>
      <c r="O12" s="8">
        <v>65.0979495262032</v>
      </c>
      <c r="P12" s="8">
        <v>45.9679260253906</v>
      </c>
      <c r="Q12" s="8">
        <v>22.459036831832</v>
      </c>
      <c r="R12" s="8">
        <v>21.461885822353</v>
      </c>
      <c r="S12" s="8">
        <v>494.771043492081</v>
      </c>
    </row>
    <row r="13">
      <c r="A13" s="8">
        <v>20000.0</v>
      </c>
      <c r="B13" s="8">
        <v>22.0</v>
      </c>
      <c r="C13" s="8">
        <v>269.50843218903</v>
      </c>
      <c r="D13" s="8" t="s">
        <v>28</v>
      </c>
      <c r="E13" s="8">
        <v>52.922647044024</v>
      </c>
      <c r="F13" s="8">
        <v>-1.87965488624325</v>
      </c>
      <c r="G13" s="8">
        <v>22.4920930357869</v>
      </c>
      <c r="H13" s="8">
        <v>27.5296104580899</v>
      </c>
      <c r="I13" s="8">
        <v>5.0</v>
      </c>
      <c r="J13" s="8">
        <v>2.0</v>
      </c>
      <c r="K13" s="8">
        <v>21.9768753431329</v>
      </c>
      <c r="L13" s="8">
        <v>27.2751370709926</v>
      </c>
      <c r="M13" s="8">
        <v>0.100365330330768</v>
      </c>
      <c r="N13" s="8">
        <v>21.954899650308</v>
      </c>
      <c r="O13" s="8">
        <v>81.5029219821911</v>
      </c>
      <c r="P13" s="8">
        <v>48.5555877685546</v>
      </c>
      <c r="Q13" s="8">
        <v>21.9756917621365</v>
      </c>
      <c r="R13" s="8">
        <v>27.3841552734375</v>
      </c>
      <c r="S13" s="8">
        <v>619.198559662332</v>
      </c>
    </row>
    <row r="14">
      <c r="A14" s="8">
        <v>20000.0</v>
      </c>
      <c r="B14" s="8">
        <v>24.0</v>
      </c>
      <c r="C14" s="8">
        <v>268.147137997755</v>
      </c>
      <c r="D14" s="8" t="s">
        <v>28</v>
      </c>
      <c r="E14" s="8">
        <v>53.297994310241</v>
      </c>
      <c r="F14" s="8">
        <v>-1.8905091594013</v>
      </c>
      <c r="G14" s="8">
        <v>22.4710821756438</v>
      </c>
      <c r="H14" s="8">
        <v>27.7306341818272</v>
      </c>
      <c r="I14" s="8">
        <v>5.0</v>
      </c>
      <c r="J14" s="8">
        <v>2.0</v>
      </c>
      <c r="K14" s="8">
        <v>21.9414022265382</v>
      </c>
      <c r="L14" s="8">
        <v>27.3769141809264</v>
      </c>
      <c r="M14" s="8">
        <v>0.10480442331798</v>
      </c>
      <c r="N14" s="8">
        <v>21.9410756429036</v>
      </c>
      <c r="O14" s="8">
        <v>95.283340150444</v>
      </c>
      <c r="P14" s="8">
        <v>51.6936798095703</v>
      </c>
      <c r="Q14" s="8">
        <v>21.9436192299003</v>
      </c>
      <c r="R14" s="8">
        <v>27.4995066324869</v>
      </c>
      <c r="S14" s="8">
        <v>623.137359482558</v>
      </c>
    </row>
  </sheetData>
  <drawing r:id="rId1"/>
</worksheet>
</file>