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ternal Presentation" sheetId="1" r:id="rId3"/>
    <sheet state="visible" name="IQ_Vertiq_8108_150Kv_NS30x10R_2" sheetId="2" r:id="rId4"/>
  </sheets>
  <definedNames/>
  <calcPr/>
</workbook>
</file>

<file path=xl/sharedStrings.xml><?xml version="1.0" encoding="utf-8"?>
<sst xmlns="http://schemas.openxmlformats.org/spreadsheetml/2006/main" count="41" uniqueCount="29">
  <si>
    <t>Commanded Voltage
(V)</t>
  </si>
  <si>
    <t>Supply Voltage
(V)</t>
  </si>
  <si>
    <t>Supply Current
(A)</t>
  </si>
  <si>
    <t>Input Power
(W)</t>
  </si>
  <si>
    <t>Speed
(RPM)</t>
  </si>
  <si>
    <t>Torque
(Nm)</t>
  </si>
  <si>
    <t>Motor-Controller Efficiency
(%)</t>
  </si>
  <si>
    <t>Thrust
(g)</t>
  </si>
  <si>
    <t>Propulsion Efficiency
(g / W)</t>
  </si>
  <si>
    <t>sampling_rate</t>
  </si>
  <si>
    <t>voltage_command</t>
  </si>
  <si>
    <t>velocity</t>
  </si>
  <si>
    <t>time</t>
  </si>
  <si>
    <t>thrust</t>
  </si>
  <si>
    <t>torque</t>
  </si>
  <si>
    <t>voltage_measured</t>
  </si>
  <si>
    <t>current_measured</t>
  </si>
  <si>
    <t>sampling_time</t>
  </si>
  <si>
    <t>settling_time</t>
  </si>
  <si>
    <t>supply_volts</t>
  </si>
  <si>
    <t>motor_amps</t>
  </si>
  <si>
    <t>resistance</t>
  </si>
  <si>
    <t>drive_volts</t>
  </si>
  <si>
    <t>coil_temp</t>
  </si>
  <si>
    <t>uc_temp</t>
  </si>
  <si>
    <t>pmc_volts</t>
  </si>
  <si>
    <t>pmc_amps</t>
  </si>
  <si>
    <t>input_power</t>
  </si>
  <si>
    <t>[]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</si>
</sst>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#,##0.0"/>
  </numFmts>
  <fonts count="4">
    <font>
      <sz val="10.0"/>
      <color rgb="FF000000"/>
      <name val="Arial"/>
    </font>
    <font>
      <b/>
      <name val="Arial"/>
    </font>
    <font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0" fontId="2" numFmtId="164" xfId="0" applyAlignment="1" applyFont="1" applyNumberFormat="1">
      <alignment horizontal="center" vertical="bottom"/>
    </xf>
    <xf borderId="0" fillId="0" fontId="2" numFmtId="1" xfId="0" applyAlignment="1" applyFont="1" applyNumberFormat="1">
      <alignment horizontal="center" vertical="bottom"/>
    </xf>
    <xf borderId="0" fillId="0" fontId="2" numFmtId="2" xfId="0" applyAlignment="1" applyFont="1" applyNumberFormat="1">
      <alignment horizontal="center" vertical="bottom"/>
    </xf>
    <xf borderId="0" fillId="0" fontId="2" numFmtId="165" xfId="0" applyAlignment="1" applyFont="1" applyNumberFormat="1">
      <alignment horizontal="center" vertical="bottom"/>
    </xf>
    <xf borderId="0" fillId="0" fontId="2" numFmtId="166" xfId="0" applyAlignment="1" applyFont="1" applyNumberFormat="1">
      <alignment horizontal="center" vertical="bottom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9" width="18.0"/>
  </cols>
  <sheetData>
    <row r="1" ht="57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2">
        <f> IQ_Vertiq_8108_150Kv_NS30x10R_2!B3</f>
        <v>2</v>
      </c>
      <c r="B2" s="2">
        <f>IQ_Vertiq_8108_150Kv_NS30x10R_2!G3</f>
        <v>24.13675366</v>
      </c>
      <c r="C2" s="2">
        <f>IQ_Vertiq_8108_150Kv_NS30x10R_2!H3</f>
        <v>0.04801749062</v>
      </c>
      <c r="D2" s="3">
        <f t="shared" ref="D2:D13" si="1">B2*C2</f>
        <v>1.158986342</v>
      </c>
      <c r="E2" s="3">
        <f>round(9.5493*ABS(IQ_Vertiq_8108_150Kv_NS30x10R_2!C3), -1)</f>
        <v>260</v>
      </c>
      <c r="F2" s="4">
        <f>ABS(IQ_Vertiq_8108_150Kv_NS30x10R_2!F3)</f>
        <v>0.01985122937</v>
      </c>
      <c r="G2" s="5">
        <f t="shared" ref="G2:G13" si="2">F2*E2/9.5493/D2</f>
        <v>0.4663488389</v>
      </c>
      <c r="H2" s="3">
        <f>round(101.97162*ABS(IQ_Vertiq_8108_150Kv_NS30x10R_2!E3), -1)</f>
        <v>50</v>
      </c>
      <c r="I2" s="6">
        <f t="shared" ref="I2:I13" si="3">H2/D2</f>
        <v>43.14114686</v>
      </c>
    </row>
    <row r="3">
      <c r="A3" s="2">
        <f> IQ_Vertiq_8108_150Kv_NS30x10R_2!B4</f>
        <v>4</v>
      </c>
      <c r="B3" s="2">
        <f>IQ_Vertiq_8108_150Kv_NS30x10R_2!G4</f>
        <v>24.12469749</v>
      </c>
      <c r="C3" s="2">
        <f>IQ_Vertiq_8108_150Kv_NS30x10R_2!H4</f>
        <v>0.2451776941</v>
      </c>
      <c r="D3" s="3">
        <f t="shared" si="1"/>
        <v>5.914837702</v>
      </c>
      <c r="E3" s="3">
        <f>round(9.5493*ABS(IQ_Vertiq_8108_150Kv_NS30x10R_2!C4), -1)</f>
        <v>510</v>
      </c>
      <c r="F3" s="4">
        <f>ABS(IQ_Vertiq_8108_150Kv_NS30x10R_2!F4)</f>
        <v>0.07697271937</v>
      </c>
      <c r="G3" s="5">
        <f t="shared" si="2"/>
        <v>0.6950125332</v>
      </c>
      <c r="H3" s="3">
        <f>round(101.97162*ABS(IQ_Vertiq_8108_150Kv_NS30x10R_2!E4), -1)</f>
        <v>200</v>
      </c>
      <c r="I3" s="6">
        <f t="shared" si="3"/>
        <v>33.81326928</v>
      </c>
    </row>
    <row r="4">
      <c r="A4" s="2">
        <f> IQ_Vertiq_8108_150Kv_NS30x10R_2!B5</f>
        <v>6</v>
      </c>
      <c r="B4" s="2">
        <f>IQ_Vertiq_8108_150Kv_NS30x10R_2!G5</f>
        <v>24.09291622</v>
      </c>
      <c r="C4" s="2">
        <f>IQ_Vertiq_8108_150Kv_NS30x10R_2!H5</f>
        <v>0.73215455</v>
      </c>
      <c r="D4" s="3">
        <f t="shared" si="1"/>
        <v>17.63973824</v>
      </c>
      <c r="E4" s="3">
        <f>round(9.5493*ABS(IQ_Vertiq_8108_150Kv_NS30x10R_2!C5), -1)</f>
        <v>760</v>
      </c>
      <c r="F4" s="4">
        <f>ABS(IQ_Vertiq_8108_150Kv_NS30x10R_2!F5)</f>
        <v>0.1749898912</v>
      </c>
      <c r="G4" s="5">
        <f t="shared" si="2"/>
        <v>0.7895195347</v>
      </c>
      <c r="H4" s="3">
        <f>round(101.97162*ABS(IQ_Vertiq_8108_150Kv_NS30x10R_2!E5), -1)</f>
        <v>460</v>
      </c>
      <c r="I4" s="6">
        <f t="shared" si="3"/>
        <v>26.07748447</v>
      </c>
    </row>
    <row r="5">
      <c r="A5" s="2">
        <f> IQ_Vertiq_8108_150Kv_NS30x10R_2!B6</f>
        <v>8</v>
      </c>
      <c r="B5" s="2">
        <f>IQ_Vertiq_8108_150Kv_NS30x10R_2!G6</f>
        <v>24.03996594</v>
      </c>
      <c r="C5" s="2">
        <f>IQ_Vertiq_8108_150Kv_NS30x10R_2!H6</f>
        <v>1.656484743</v>
      </c>
      <c r="D5" s="3">
        <f t="shared" si="1"/>
        <v>39.82183679</v>
      </c>
      <c r="E5" s="3">
        <f>round(9.5493*ABS(IQ_Vertiq_8108_150Kv_NS30x10R_2!C6), -1)</f>
        <v>1010</v>
      </c>
      <c r="F5" s="4">
        <f>ABS(IQ_Vertiq_8108_150Kv_NS30x10R_2!F6)</f>
        <v>0.312872436</v>
      </c>
      <c r="G5" s="5">
        <f t="shared" si="2"/>
        <v>0.830990104</v>
      </c>
      <c r="H5" s="3">
        <f>round(101.97162*ABS(IQ_Vertiq_8108_150Kv_NS30x10R_2!E6), -1)</f>
        <v>840</v>
      </c>
      <c r="I5" s="6">
        <f t="shared" si="3"/>
        <v>21.09395416</v>
      </c>
    </row>
    <row r="6">
      <c r="A6" s="2">
        <f> IQ_Vertiq_8108_150Kv_NS30x10R_2!B7</f>
        <v>10</v>
      </c>
      <c r="B6" s="2">
        <f>IQ_Vertiq_8108_150Kv_NS30x10R_2!G7</f>
        <v>23.95229289</v>
      </c>
      <c r="C6" s="2">
        <f>IQ_Vertiq_8108_150Kv_NS30x10R_2!H7</f>
        <v>3.180303433</v>
      </c>
      <c r="D6" s="3">
        <f t="shared" si="1"/>
        <v>76.17555931</v>
      </c>
      <c r="E6" s="3">
        <f>round(9.5493*ABS(IQ_Vertiq_8108_150Kv_NS30x10R_2!C7), -1)</f>
        <v>1260</v>
      </c>
      <c r="F6" s="4">
        <f>ABS(IQ_Vertiq_8108_150Kv_NS30x10R_2!F7)</f>
        <v>0.4888254214</v>
      </c>
      <c r="G6" s="5">
        <f t="shared" si="2"/>
        <v>0.8467147775</v>
      </c>
      <c r="H6" s="3">
        <f>round(101.97162*ABS(IQ_Vertiq_8108_150Kv_NS30x10R_2!E7), -1)</f>
        <v>1330</v>
      </c>
      <c r="I6" s="6">
        <f t="shared" si="3"/>
        <v>17.45966832</v>
      </c>
    </row>
    <row r="7">
      <c r="A7" s="2">
        <f> IQ_Vertiq_8108_150Kv_NS30x10R_2!B8</f>
        <v>12</v>
      </c>
      <c r="B7" s="2">
        <f>IQ_Vertiq_8108_150Kv_NS30x10R_2!G8</f>
        <v>23.83110262</v>
      </c>
      <c r="C7" s="2">
        <f>IQ_Vertiq_8108_150Kv_NS30x10R_2!H8</f>
        <v>5.353396909</v>
      </c>
      <c r="D7" s="3">
        <f t="shared" si="1"/>
        <v>127.5773511</v>
      </c>
      <c r="E7" s="3">
        <f>round(9.5493*ABS(IQ_Vertiq_8108_150Kv_NS30x10R_2!C8), -1)</f>
        <v>1500</v>
      </c>
      <c r="F7" s="4">
        <f>ABS(IQ_Vertiq_8108_150Kv_NS30x10R_2!F8)</f>
        <v>0.6927420363</v>
      </c>
      <c r="G7" s="5">
        <f t="shared" si="2"/>
        <v>0.8529384312</v>
      </c>
      <c r="H7" s="3">
        <f>round(101.97162*ABS(IQ_Vertiq_8108_150Kv_NS30x10R_2!E8), -1)</f>
        <v>1890</v>
      </c>
      <c r="I7" s="6">
        <f t="shared" si="3"/>
        <v>14.8145418</v>
      </c>
    </row>
    <row r="8">
      <c r="A8" s="2">
        <f> IQ_Vertiq_8108_150Kv_NS30x10R_2!B9</f>
        <v>14</v>
      </c>
      <c r="B8" s="2">
        <f>IQ_Vertiq_8108_150Kv_NS30x10R_2!G9</f>
        <v>23.66518239</v>
      </c>
      <c r="C8" s="2">
        <f>IQ_Vertiq_8108_150Kv_NS30x10R_2!H9</f>
        <v>8.302532913</v>
      </c>
      <c r="D8" s="3">
        <f t="shared" si="1"/>
        <v>196.4809556</v>
      </c>
      <c r="E8" s="3">
        <f>round(9.5493*ABS(IQ_Vertiq_8108_150Kv_NS30x10R_2!C9), -1)</f>
        <v>1730</v>
      </c>
      <c r="F8" s="4">
        <f>ABS(IQ_Vertiq_8108_150Kv_NS30x10R_2!F9)</f>
        <v>0.9217699678</v>
      </c>
      <c r="G8" s="5">
        <f t="shared" si="2"/>
        <v>0.8499172784</v>
      </c>
      <c r="H8" s="3">
        <f>round(101.97162*ABS(IQ_Vertiq_8108_150Kv_NS30x10R_2!E9), -1)</f>
        <v>2550</v>
      </c>
      <c r="I8" s="6">
        <f t="shared" si="3"/>
        <v>12.97835707</v>
      </c>
    </row>
    <row r="9">
      <c r="A9" s="2">
        <f> IQ_Vertiq_8108_150Kv_NS30x10R_2!B10</f>
        <v>16</v>
      </c>
      <c r="B9" s="2">
        <f>IQ_Vertiq_8108_150Kv_NS30x10R_2!G10</f>
        <v>23.4470422</v>
      </c>
      <c r="C9" s="2">
        <f>IQ_Vertiq_8108_150Kv_NS30x10R_2!H10</f>
        <v>12.23002876</v>
      </c>
      <c r="D9" s="3">
        <f t="shared" si="1"/>
        <v>286.7580004</v>
      </c>
      <c r="E9" s="3">
        <f>round(9.5493*ABS(IQ_Vertiq_8108_150Kv_NS30x10R_2!C10), -1)</f>
        <v>1960</v>
      </c>
      <c r="F9" s="4">
        <f>ABS(IQ_Vertiq_8108_150Kv_NS30x10R_2!F10)</f>
        <v>1.182318877</v>
      </c>
      <c r="G9" s="5">
        <f t="shared" si="2"/>
        <v>0.8462596118</v>
      </c>
      <c r="H9" s="3">
        <f>round(101.97162*ABS(IQ_Vertiq_8108_150Kv_NS30x10R_2!E10), -1)</f>
        <v>3260</v>
      </c>
      <c r="I9" s="6">
        <f t="shared" si="3"/>
        <v>11.36847096</v>
      </c>
    </row>
    <row r="10">
      <c r="A10" s="2">
        <f> IQ_Vertiq_8108_150Kv_NS30x10R_2!B11</f>
        <v>18</v>
      </c>
      <c r="B10" s="2">
        <f>IQ_Vertiq_8108_150Kv_NS30x10R_2!G11</f>
        <v>23.17825938</v>
      </c>
      <c r="C10" s="2">
        <f>IQ_Vertiq_8108_150Kv_NS30x10R_2!H11</f>
        <v>17.02386565</v>
      </c>
      <c r="D10" s="3">
        <f t="shared" si="1"/>
        <v>394.5835737</v>
      </c>
      <c r="E10" s="3">
        <f>round(9.5493*ABS(IQ_Vertiq_8108_150Kv_NS30x10R_2!C11), -1)</f>
        <v>2170</v>
      </c>
      <c r="F10" s="4">
        <f>ABS(IQ_Vertiq_8108_150Kv_NS30x10R_2!F11)</f>
        <v>1.453520464</v>
      </c>
      <c r="G10" s="5">
        <f t="shared" si="2"/>
        <v>0.8370865141</v>
      </c>
      <c r="H10" s="3">
        <f>round(101.97162*ABS(IQ_Vertiq_8108_150Kv_NS30x10R_2!E11), -1)</f>
        <v>4050</v>
      </c>
      <c r="I10" s="6">
        <f t="shared" si="3"/>
        <v>10.2639853</v>
      </c>
    </row>
    <row r="11">
      <c r="A11" s="2">
        <f> IQ_Vertiq_8108_150Kv_NS30x10R_2!B12</f>
        <v>20</v>
      </c>
      <c r="B11" s="2">
        <f>IQ_Vertiq_8108_150Kv_NS30x10R_2!G12</f>
        <v>22.84530933</v>
      </c>
      <c r="C11" s="2">
        <f>IQ_Vertiq_8108_150Kv_NS30x10R_2!H12</f>
        <v>22.67660832</v>
      </c>
      <c r="D11" s="3">
        <f t="shared" si="1"/>
        <v>518.0541318</v>
      </c>
      <c r="E11" s="3">
        <f>round(9.5493*ABS(IQ_Vertiq_8108_150Kv_NS30x10R_2!C12), -1)</f>
        <v>2360</v>
      </c>
      <c r="F11" s="4">
        <f>ABS(IQ_Vertiq_8108_150Kv_NS30x10R_2!F12)</f>
        <v>1.728337338</v>
      </c>
      <c r="G11" s="5">
        <f t="shared" si="2"/>
        <v>0.8245060302</v>
      </c>
      <c r="H11" s="3">
        <f>round(101.97162*ABS(IQ_Vertiq_8108_150Kv_NS30x10R_2!E12), -1)</f>
        <v>4820</v>
      </c>
      <c r="I11" s="6">
        <f t="shared" si="3"/>
        <v>9.304047018</v>
      </c>
    </row>
    <row r="12">
      <c r="A12" s="2">
        <f> IQ_Vertiq_8108_150Kv_NS30x10R_2!B13</f>
        <v>22</v>
      </c>
      <c r="B12" s="2">
        <f>IQ_Vertiq_8108_150Kv_NS30x10R_2!G13</f>
        <v>22.316089</v>
      </c>
      <c r="C12" s="2">
        <f>IQ_Vertiq_8108_150Kv_NS30x10R_2!H13</f>
        <v>28.77667439</v>
      </c>
      <c r="D12" s="3">
        <f t="shared" si="1"/>
        <v>642.1828268</v>
      </c>
      <c r="E12" s="3">
        <f>round(9.5493*ABS(IQ_Vertiq_8108_150Kv_NS30x10R_2!C13), -1)</f>
        <v>2520</v>
      </c>
      <c r="F12" s="4">
        <f>ABS(IQ_Vertiq_8108_150Kv_NS30x10R_2!F13)</f>
        <v>1.968531702</v>
      </c>
      <c r="G12" s="5">
        <f t="shared" si="2"/>
        <v>0.8089333291</v>
      </c>
      <c r="H12" s="3">
        <f>round(101.97162*ABS(IQ_Vertiq_8108_150Kv_NS30x10R_2!E13), -1)</f>
        <v>5500</v>
      </c>
      <c r="I12" s="6">
        <f t="shared" si="3"/>
        <v>8.564539209</v>
      </c>
    </row>
    <row r="13">
      <c r="A13" s="2">
        <f> IQ_Vertiq_8108_150Kv_NS30x10R_2!B14</f>
        <v>24</v>
      </c>
      <c r="B13" s="2">
        <f>IQ_Vertiq_8108_150Kv_NS30x10R_2!G14</f>
        <v>22.28495872</v>
      </c>
      <c r="C13" s="2">
        <f>IQ_Vertiq_8108_150Kv_NS30x10R_2!H14</f>
        <v>29.04332593</v>
      </c>
      <c r="D13" s="3">
        <f t="shared" si="1"/>
        <v>647.2293194</v>
      </c>
      <c r="E13" s="3">
        <f>round(9.5493*ABS(IQ_Vertiq_8108_150Kv_NS30x10R_2!C14), -1)</f>
        <v>2510</v>
      </c>
      <c r="F13" s="4">
        <f>ABS(IQ_Vertiq_8108_150Kv_NS30x10R_2!F14)</f>
        <v>1.982937826</v>
      </c>
      <c r="G13" s="5">
        <f t="shared" si="2"/>
        <v>0.80529147</v>
      </c>
      <c r="H13" s="3">
        <f>round(101.97162*ABS(IQ_Vertiq_8108_150Kv_NS30x10R_2!E14), -1)</f>
        <v>5530</v>
      </c>
      <c r="I13" s="6">
        <f t="shared" si="3"/>
        <v>8.544112317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7" t="s">
        <v>9</v>
      </c>
      <c r="B1" s="7" t="s">
        <v>10</v>
      </c>
      <c r="C1" s="7" t="s">
        <v>11</v>
      </c>
      <c r="D1" s="7" t="s">
        <v>12</v>
      </c>
      <c r="E1" s="7" t="s">
        <v>13</v>
      </c>
      <c r="F1" s="7" t="s">
        <v>14</v>
      </c>
      <c r="G1" s="7" t="s">
        <v>15</v>
      </c>
      <c r="H1" s="7" t="s">
        <v>16</v>
      </c>
      <c r="I1" s="7" t="s">
        <v>17</v>
      </c>
      <c r="J1" s="7" t="s">
        <v>18</v>
      </c>
      <c r="K1" s="7" t="s">
        <v>19</v>
      </c>
      <c r="L1" s="7" t="s">
        <v>20</v>
      </c>
      <c r="M1" s="7" t="s">
        <v>21</v>
      </c>
      <c r="N1" s="7" t="s">
        <v>22</v>
      </c>
      <c r="O1" s="7" t="s">
        <v>23</v>
      </c>
      <c r="P1" s="7" t="s">
        <v>24</v>
      </c>
      <c r="Q1" s="7" t="s">
        <v>25</v>
      </c>
      <c r="R1" s="7" t="s">
        <v>26</v>
      </c>
      <c r="S1" s="7" t="s">
        <v>27</v>
      </c>
    </row>
    <row r="2">
      <c r="A2" s="7">
        <v>20000.0</v>
      </c>
      <c r="B2" s="7">
        <v>0.0</v>
      </c>
      <c r="C2" s="7">
        <v>-0.00162673950195312</v>
      </c>
      <c r="D2" s="7" t="s">
        <v>28</v>
      </c>
      <c r="E2" s="7">
        <v>0.0120863037951793</v>
      </c>
      <c r="F2" s="7">
        <v>2.95505174750439E-4</v>
      </c>
      <c r="G2" s="7">
        <v>24.139541651745</v>
      </c>
      <c r="H2" s="7">
        <v>9.29443831086887E-4</v>
      </c>
      <c r="I2" s="7">
        <v>5.0</v>
      </c>
      <c r="J2" s="7">
        <v>2.0</v>
      </c>
      <c r="K2" s="7">
        <v>23.6452709960937</v>
      </c>
      <c r="L2" s="7">
        <v>0.0</v>
      </c>
      <c r="M2" s="7">
        <v>0.0862616729736328</v>
      </c>
      <c r="N2" s="7">
        <v>0.0</v>
      </c>
      <c r="O2" s="7">
        <v>37.7066256904602</v>
      </c>
      <c r="P2" s="7">
        <v>52.7681884765625</v>
      </c>
      <c r="Q2" s="7">
        <v>23.6455268859863</v>
      </c>
      <c r="R2" s="7">
        <v>0.0331255340576171</v>
      </c>
      <c r="S2" s="7">
        <v>0.0224363480734794</v>
      </c>
    </row>
    <row r="3">
      <c r="A3" s="7">
        <v>20000.0</v>
      </c>
      <c r="B3" s="7">
        <v>2.0</v>
      </c>
      <c r="C3" s="7">
        <v>27.1809781961773</v>
      </c>
      <c r="D3" s="7" t="s">
        <v>28</v>
      </c>
      <c r="E3" s="7">
        <v>0.490883600313066</v>
      </c>
      <c r="F3" s="7">
        <v>-0.0198512293675024</v>
      </c>
      <c r="G3" s="7">
        <v>24.1367536590837</v>
      </c>
      <c r="H3" s="7">
        <v>0.0480174906181717</v>
      </c>
      <c r="I3" s="7">
        <v>5.0</v>
      </c>
      <c r="J3" s="7">
        <v>2.0</v>
      </c>
      <c r="K3" s="7">
        <v>23.6417199130082</v>
      </c>
      <c r="L3" s="7">
        <v>1.37553390578844</v>
      </c>
      <c r="M3" s="7">
        <v>0.0861349532853311</v>
      </c>
      <c r="N3" s="7">
        <v>1.99966377524001</v>
      </c>
      <c r="O3" s="7">
        <v>37.3139070918904</v>
      </c>
      <c r="P3" s="7">
        <v>52.7355194091796</v>
      </c>
      <c r="Q3" s="7">
        <v>23.6421537636524</v>
      </c>
      <c r="R3" s="7">
        <v>0.0692515966311023</v>
      </c>
      <c r="S3" s="7">
        <v>1.15898634237817</v>
      </c>
    </row>
    <row r="4">
      <c r="A4" s="7">
        <v>20000.0</v>
      </c>
      <c r="B4" s="7">
        <v>4.0</v>
      </c>
      <c r="C4" s="7">
        <v>53.8691251373291</v>
      </c>
      <c r="D4" s="7" t="s">
        <v>28</v>
      </c>
      <c r="E4" s="7">
        <v>1.92598577297832</v>
      </c>
      <c r="F4" s="7">
        <v>-0.0769727193712444</v>
      </c>
      <c r="G4" s="7">
        <v>24.1246974905361</v>
      </c>
      <c r="H4" s="7">
        <v>0.245177694135637</v>
      </c>
      <c r="I4" s="7">
        <v>5.0</v>
      </c>
      <c r="J4" s="7">
        <v>2.0</v>
      </c>
      <c r="K4" s="7">
        <v>23.6291011810302</v>
      </c>
      <c r="L4" s="7">
        <v>1.86970123291015</v>
      </c>
      <c r="M4" s="7">
        <v>0.0858287811279296</v>
      </c>
      <c r="N4" s="7">
        <v>3.99927658081054</v>
      </c>
      <c r="O4" s="7">
        <v>36.3631420898437</v>
      </c>
      <c r="P4" s="7">
        <v>52.4713287353515</v>
      </c>
      <c r="Q4" s="7">
        <v>23.6295510864257</v>
      </c>
      <c r="R4" s="7">
        <v>0.261243515014648</v>
      </c>
      <c r="S4" s="7">
        <v>5.91483770244945</v>
      </c>
    </row>
    <row r="5">
      <c r="A5" s="7">
        <v>20000.0</v>
      </c>
      <c r="B5" s="7">
        <v>6.0</v>
      </c>
      <c r="C5" s="7">
        <v>80.0245018005371</v>
      </c>
      <c r="D5" s="7" t="s">
        <v>28</v>
      </c>
      <c r="E5" s="7">
        <v>4.49807424593548</v>
      </c>
      <c r="F5" s="7">
        <v>-0.174989891246604</v>
      </c>
      <c r="G5" s="7">
        <v>24.0929162249664</v>
      </c>
      <c r="H5" s="7">
        <v>0.73215454999045</v>
      </c>
      <c r="I5" s="7">
        <v>5.0</v>
      </c>
      <c r="J5" s="7">
        <v>2.0</v>
      </c>
      <c r="K5" s="7">
        <v>23.5988110351562</v>
      </c>
      <c r="L5" s="7">
        <v>2.86670860290527</v>
      </c>
      <c r="M5" s="7">
        <v>0.0855465698242187</v>
      </c>
      <c r="N5" s="7">
        <v>5.99894355773925</v>
      </c>
      <c r="O5" s="7">
        <v>35.4872800636291</v>
      </c>
      <c r="P5" s="7">
        <v>52.0091247558593</v>
      </c>
      <c r="Q5" s="7">
        <v>23.5993307495117</v>
      </c>
      <c r="R5" s="7">
        <v>0.674818878173828</v>
      </c>
      <c r="S5" s="7">
        <v>17.6397382366479</v>
      </c>
    </row>
    <row r="6">
      <c r="A6" s="7">
        <v>20000.0</v>
      </c>
      <c r="B6" s="7">
        <v>8.0</v>
      </c>
      <c r="C6" s="7">
        <v>105.974709777832</v>
      </c>
      <c r="D6" s="7" t="s">
        <v>28</v>
      </c>
      <c r="E6" s="7">
        <v>8.21220514925374</v>
      </c>
      <c r="F6" s="7">
        <v>-0.312872436000406</v>
      </c>
      <c r="G6" s="7">
        <v>24.0399659408768</v>
      </c>
      <c r="H6" s="7">
        <v>1.65648474254749</v>
      </c>
      <c r="I6" s="7">
        <v>5.0</v>
      </c>
      <c r="J6" s="7">
        <v>2.0</v>
      </c>
      <c r="K6" s="7">
        <v>23.5553884124755</v>
      </c>
      <c r="L6" s="7">
        <v>4.97482353210449</v>
      </c>
      <c r="M6" s="7">
        <v>0.0854339599609375</v>
      </c>
      <c r="N6" s="7">
        <v>7.99861381530761</v>
      </c>
      <c r="O6" s="7">
        <v>35.1447796249389</v>
      </c>
      <c r="P6" s="7">
        <v>51.3851470947265</v>
      </c>
      <c r="Q6" s="7">
        <v>23.5553475189208</v>
      </c>
      <c r="R6" s="7">
        <v>1.6410929107666</v>
      </c>
      <c r="S6" s="7">
        <v>39.8218367924239</v>
      </c>
    </row>
    <row r="7">
      <c r="A7" s="7">
        <v>20000.0</v>
      </c>
      <c r="B7" s="7">
        <v>10.0</v>
      </c>
      <c r="C7" s="7">
        <v>131.694132843017</v>
      </c>
      <c r="D7" s="7" t="s">
        <v>28</v>
      </c>
      <c r="E7" s="7">
        <v>13.0107373564924</v>
      </c>
      <c r="F7" s="7">
        <v>-0.488825421424556</v>
      </c>
      <c r="G7" s="7">
        <v>23.9522928946721</v>
      </c>
      <c r="H7" s="7">
        <v>3.18030343265341</v>
      </c>
      <c r="I7" s="7">
        <v>5.0</v>
      </c>
      <c r="J7" s="7">
        <v>2.0</v>
      </c>
      <c r="K7" s="7">
        <v>23.4597178649902</v>
      </c>
      <c r="L7" s="7">
        <v>7.74495697021484</v>
      </c>
      <c r="M7" s="7">
        <v>0.0856789398193359</v>
      </c>
      <c r="N7" s="7">
        <v>9.99823265075683</v>
      </c>
      <c r="O7" s="7">
        <v>35.8993740463256</v>
      </c>
      <c r="P7" s="7">
        <v>50.8259735107421</v>
      </c>
      <c r="Q7" s="7">
        <v>23.4602930450439</v>
      </c>
      <c r="R7" s="7">
        <v>3.25195327758789</v>
      </c>
      <c r="S7" s="7">
        <v>76.1755593128457</v>
      </c>
    </row>
    <row r="8">
      <c r="A8" s="7">
        <v>20000.0</v>
      </c>
      <c r="B8" s="7">
        <v>12.0</v>
      </c>
      <c r="C8" s="7">
        <v>156.720064001889</v>
      </c>
      <c r="D8" s="7" t="s">
        <v>28</v>
      </c>
      <c r="E8" s="7">
        <v>18.4940500584916</v>
      </c>
      <c r="F8" s="7">
        <v>-0.692742036260995</v>
      </c>
      <c r="G8" s="7">
        <v>23.831102616189</v>
      </c>
      <c r="H8" s="7">
        <v>5.35339690898141</v>
      </c>
      <c r="I8" s="7">
        <v>5.0</v>
      </c>
      <c r="J8" s="7">
        <v>2.0</v>
      </c>
      <c r="K8" s="7">
        <v>23.3476876026362</v>
      </c>
      <c r="L8" s="7">
        <v>10.6545218852028</v>
      </c>
      <c r="M8" s="7">
        <v>0.0864302601980332</v>
      </c>
      <c r="N8" s="7">
        <v>11.9979591938986</v>
      </c>
      <c r="O8" s="7">
        <v>38.2323066369811</v>
      </c>
      <c r="P8" s="7">
        <v>50.2828216552734</v>
      </c>
      <c r="Q8" s="7">
        <v>23.3477941105021</v>
      </c>
      <c r="R8" s="7">
        <v>5.41642510713036</v>
      </c>
      <c r="S8" s="7">
        <v>127.577351083125</v>
      </c>
    </row>
    <row r="9">
      <c r="A9" s="7">
        <v>20000.0</v>
      </c>
      <c r="B9" s="7">
        <v>14.0</v>
      </c>
      <c r="C9" s="7">
        <v>181.500810089111</v>
      </c>
      <c r="D9" s="7" t="s">
        <v>28</v>
      </c>
      <c r="E9" s="7">
        <v>24.9854412170909</v>
      </c>
      <c r="F9" s="7">
        <v>-0.921769967841134</v>
      </c>
      <c r="G9" s="7">
        <v>23.6651823855379</v>
      </c>
      <c r="H9" s="7">
        <v>8.30253291275301</v>
      </c>
      <c r="I9" s="7">
        <v>5.0</v>
      </c>
      <c r="J9" s="7">
        <v>2.0</v>
      </c>
      <c r="K9" s="7">
        <v>23.1770110321044</v>
      </c>
      <c r="L9" s="7">
        <v>13.8782394409179</v>
      </c>
      <c r="M9" s="7">
        <v>0.0878068542480468</v>
      </c>
      <c r="N9" s="7">
        <v>13.9975753784179</v>
      </c>
      <c r="O9" s="7">
        <v>42.508044757843</v>
      </c>
      <c r="P9" s="7">
        <v>50.0832824707031</v>
      </c>
      <c r="Q9" s="7">
        <v>23.1779403686523</v>
      </c>
      <c r="R9" s="7">
        <v>8.31088775634765</v>
      </c>
      <c r="S9" s="7">
        <v>196.480955642232</v>
      </c>
    </row>
    <row r="10">
      <c r="A10" s="7">
        <v>20000.0</v>
      </c>
      <c r="B10" s="7">
        <v>16.0</v>
      </c>
      <c r="C10" s="7">
        <v>205.111561865355</v>
      </c>
      <c r="D10" s="7" t="s">
        <v>28</v>
      </c>
      <c r="E10" s="7">
        <v>31.9463286519403</v>
      </c>
      <c r="F10" s="7">
        <v>-1.18231887704183</v>
      </c>
      <c r="G10" s="7">
        <v>23.447042200137</v>
      </c>
      <c r="H10" s="7">
        <v>12.2300287562675</v>
      </c>
      <c r="I10" s="7">
        <v>5.0</v>
      </c>
      <c r="J10" s="7">
        <v>2.0</v>
      </c>
      <c r="K10" s="7">
        <v>22.9653695329504</v>
      </c>
      <c r="L10" s="7">
        <v>17.7038627358811</v>
      </c>
      <c r="M10" s="7">
        <v>0.0901776214144123</v>
      </c>
      <c r="N10" s="7">
        <v>15.9972704987027</v>
      </c>
      <c r="O10" s="7">
        <v>49.8696777381707</v>
      </c>
      <c r="P10" s="7">
        <v>50.0021820068359</v>
      </c>
      <c r="Q10" s="7">
        <v>22.9657487252458</v>
      </c>
      <c r="R10" s="7">
        <v>12.2975262694097</v>
      </c>
      <c r="S10" s="7">
        <v>286.758000357093</v>
      </c>
    </row>
    <row r="11">
      <c r="A11" s="7">
        <v>20000.0</v>
      </c>
      <c r="B11" s="7">
        <v>18.0</v>
      </c>
      <c r="C11" s="7">
        <v>227.017072982788</v>
      </c>
      <c r="D11" s="7" t="s">
        <v>28</v>
      </c>
      <c r="E11" s="7">
        <v>39.6870715694613</v>
      </c>
      <c r="F11" s="7">
        <v>-1.45352046415271</v>
      </c>
      <c r="G11" s="7">
        <v>23.1782593831134</v>
      </c>
      <c r="H11" s="7">
        <v>17.0238656485959</v>
      </c>
      <c r="I11" s="7">
        <v>5.0</v>
      </c>
      <c r="J11" s="7">
        <v>2.0</v>
      </c>
      <c r="K11" s="7">
        <v>22.7026503753662</v>
      </c>
      <c r="L11" s="7">
        <v>21.637718963623</v>
      </c>
      <c r="M11" s="7">
        <v>0.0936135101318359</v>
      </c>
      <c r="N11" s="7">
        <v>17.9970909881591</v>
      </c>
      <c r="O11" s="7">
        <v>60.5380351448059</v>
      </c>
      <c r="P11" s="7">
        <v>50.8291473388671</v>
      </c>
      <c r="Q11" s="7">
        <v>22.7023569488525</v>
      </c>
      <c r="R11" s="7">
        <v>17.0504746246337</v>
      </c>
      <c r="S11" s="7">
        <v>394.583573706431</v>
      </c>
    </row>
    <row r="12">
      <c r="A12" s="7">
        <v>20000.0</v>
      </c>
      <c r="B12" s="7">
        <v>20.0</v>
      </c>
      <c r="C12" s="7">
        <v>246.65217468869</v>
      </c>
      <c r="D12" s="7" t="s">
        <v>28</v>
      </c>
      <c r="E12" s="7">
        <v>47.2991414557863</v>
      </c>
      <c r="F12" s="7">
        <v>-1.72833733841637</v>
      </c>
      <c r="G12" s="7">
        <v>22.8453093313309</v>
      </c>
      <c r="H12" s="7">
        <v>22.6766083245098</v>
      </c>
      <c r="I12" s="7">
        <v>5.0</v>
      </c>
      <c r="J12" s="7">
        <v>2.0</v>
      </c>
      <c r="K12" s="7">
        <v>22.3758862243956</v>
      </c>
      <c r="L12" s="7">
        <v>25.2919773841971</v>
      </c>
      <c r="M12" s="7">
        <v>0.098347754027713</v>
      </c>
      <c r="N12" s="7">
        <v>19.9969357922302</v>
      </c>
      <c r="O12" s="7">
        <v>75.2398631157566</v>
      </c>
      <c r="P12" s="7">
        <v>52.2216796875</v>
      </c>
      <c r="Q12" s="7">
        <v>22.3744496967068</v>
      </c>
      <c r="R12" s="7">
        <v>22.5951753682758</v>
      </c>
      <c r="S12" s="7">
        <v>518.05413175886</v>
      </c>
    </row>
    <row r="13">
      <c r="A13" s="7">
        <v>20000.0</v>
      </c>
      <c r="B13" s="7">
        <v>22.0</v>
      </c>
      <c r="C13" s="7">
        <v>264.202870941162</v>
      </c>
      <c r="D13" s="7" t="s">
        <v>28</v>
      </c>
      <c r="E13" s="7">
        <v>53.8958851477159</v>
      </c>
      <c r="F13" s="7">
        <v>-1.96853170243279</v>
      </c>
      <c r="G13" s="7">
        <v>22.3160890019471</v>
      </c>
      <c r="H13" s="7">
        <v>28.7766743883678</v>
      </c>
      <c r="I13" s="7">
        <v>5.0</v>
      </c>
      <c r="J13" s="7">
        <v>2.0</v>
      </c>
      <c r="K13" s="7">
        <v>21.8593090820312</v>
      </c>
      <c r="L13" s="7">
        <v>28.6962400817871</v>
      </c>
      <c r="M13" s="7">
        <v>0.104233627319335</v>
      </c>
      <c r="N13" s="7">
        <v>21.8626398468017</v>
      </c>
      <c r="O13" s="7">
        <v>93.5151671218872</v>
      </c>
      <c r="P13" s="7">
        <v>54.3549346923828</v>
      </c>
      <c r="Q13" s="7">
        <v>21.8629508209228</v>
      </c>
      <c r="R13" s="7">
        <v>28.5861484527587</v>
      </c>
      <c r="S13" s="7">
        <v>642.182826830872</v>
      </c>
    </row>
    <row r="14">
      <c r="A14" s="7">
        <v>20000.0</v>
      </c>
      <c r="B14" s="7">
        <v>24.0</v>
      </c>
      <c r="C14" s="7">
        <v>262.469296279831</v>
      </c>
      <c r="D14" s="7" t="s">
        <v>28</v>
      </c>
      <c r="E14" s="7">
        <v>54.2011791068413</v>
      </c>
      <c r="F14" s="7">
        <v>-1.98293782563522</v>
      </c>
      <c r="G14" s="7">
        <v>22.2849587199261</v>
      </c>
      <c r="H14" s="7">
        <v>29.04332592887</v>
      </c>
      <c r="I14" s="7">
        <v>5.0</v>
      </c>
      <c r="J14" s="7">
        <v>2.0</v>
      </c>
      <c r="K14" s="7">
        <v>21.818436428089</v>
      </c>
      <c r="L14" s="7">
        <v>28.8590453038761</v>
      </c>
      <c r="M14" s="7">
        <v>0.10930538651955</v>
      </c>
      <c r="N14" s="7">
        <v>21.82046212723</v>
      </c>
      <c r="O14" s="7">
        <v>109.258056109224</v>
      </c>
      <c r="P14" s="7">
        <v>56.8027954101562</v>
      </c>
      <c r="Q14" s="7">
        <v>21.8202641425441</v>
      </c>
      <c r="R14" s="7">
        <v>28.8548073839785</v>
      </c>
      <c r="S14" s="7">
        <v>647.229319414227</v>
      </c>
    </row>
  </sheetData>
  <drawing r:id="rId1"/>
</worksheet>
</file>