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ternal Presentation" sheetId="1" r:id="rId3"/>
    <sheet state="visible" name="IQ_Vertiq_8108_150Kv_G28x9.2R_2" sheetId="2" r:id="rId4"/>
  </sheets>
  <definedNames/>
  <calcPr/>
</workbook>
</file>

<file path=xl/sharedStrings.xml><?xml version="1.0" encoding="utf-8"?>
<sst xmlns="http://schemas.openxmlformats.org/spreadsheetml/2006/main" count="43" uniqueCount="29">
  <si>
    <t>Commanded Voltage
(V)</t>
  </si>
  <si>
    <t>Supply Voltage
(V)</t>
  </si>
  <si>
    <t>Supply Current
(A)</t>
  </si>
  <si>
    <t>Input Power
(W)</t>
  </si>
  <si>
    <t>Speed
(RPM)</t>
  </si>
  <si>
    <t>Torque
(Nm)</t>
  </si>
  <si>
    <t>Motor-Controller Efficiency
(%)</t>
  </si>
  <si>
    <t>Thrust
(g)</t>
  </si>
  <si>
    <t>Propulsion Efficiency
(g / W)</t>
  </si>
  <si>
    <t>sampling_rate</t>
  </si>
  <si>
    <t>voltage_command</t>
  </si>
  <si>
    <t>velocity</t>
  </si>
  <si>
    <t>time</t>
  </si>
  <si>
    <t>thrust</t>
  </si>
  <si>
    <t>torque</t>
  </si>
  <si>
    <t>voltage_measured</t>
  </si>
  <si>
    <t>current_measured</t>
  </si>
  <si>
    <t>sampling_time</t>
  </si>
  <si>
    <t>settling_time</t>
  </si>
  <si>
    <t>supply_volts</t>
  </si>
  <si>
    <t>motor_amps</t>
  </si>
  <si>
    <t>resistance</t>
  </si>
  <si>
    <t>drive_volts</t>
  </si>
  <si>
    <t>coil_temp</t>
  </si>
  <si>
    <t>uc_temp</t>
  </si>
  <si>
    <t>pmc_volts</t>
  </si>
  <si>
    <t>pmc_amps</t>
  </si>
  <si>
    <t>input_power</t>
  </si>
  <si>
    <t>[]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</si>
</sst>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4">
    <font>
      <sz val="10.0"/>
      <color rgb="FF000000"/>
      <name val="Arial"/>
    </font>
    <font>
      <b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0" fontId="2" numFmtId="164" xfId="0" applyAlignment="1" applyFont="1" applyNumberFormat="1">
      <alignment horizontal="center" vertical="bottom"/>
    </xf>
    <xf borderId="0" fillId="0" fontId="2" numFmtId="1" xfId="0" applyAlignment="1" applyFont="1" applyNumberFormat="1">
      <alignment horizontal="center" vertical="bottom"/>
    </xf>
    <xf borderId="0" fillId="0" fontId="2" numFmtId="2" xfId="0" applyAlignment="1" applyFont="1" applyNumberFormat="1">
      <alignment horizontal="center" vertical="bottom"/>
    </xf>
    <xf borderId="0" fillId="0" fontId="2" numFmtId="165" xfId="0" applyAlignment="1" applyFont="1" applyNumberFormat="1">
      <alignment horizontal="center" vertical="bottom"/>
    </xf>
    <xf borderId="0" fillId="0" fontId="2" numFmtId="166" xfId="0" applyAlignment="1" applyFont="1" applyNumberFormat="1">
      <alignment horizontal="center" vertical="bottom"/>
    </xf>
    <xf borderId="0" fillId="0" fontId="3" numFmtId="1" xfId="0" applyFont="1" applyNumberFormat="1"/>
    <xf borderId="0" fillId="0" fontId="3" numFmtId="0" xfId="0" applyAlignment="1" applyFont="1">
      <alignment readingOrder="0"/>
    </xf>
    <xf borderId="0" fillId="0" fontId="3" numFmtId="11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9" width="18.0"/>
  </cols>
  <sheetData>
    <row r="1" ht="57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>
        <f>IQ_Vertiq_8108_150Kv_G28x9.2R_2!B3</f>
        <v>2</v>
      </c>
      <c r="B2" s="2">
        <f>IQ_Vertiq_8108_150Kv_G28x9.2R_2!G3</f>
        <v>28.16644296</v>
      </c>
      <c r="C2" s="2">
        <f>IQ_Vertiq_8108_150Kv_G28x9.2R_2!H3</f>
        <v>0.03444710589</v>
      </c>
      <c r="D2" s="3">
        <f t="shared" ref="D2:D15" si="1">B2*C2</f>
        <v>0.9702524431</v>
      </c>
      <c r="E2" s="3">
        <f>round(9.5493*ABS(IQ_Vertiq_8108_150Kv_G28x9.2R_2!C3), -1)</f>
        <v>260</v>
      </c>
      <c r="F2" s="4">
        <f>ABS(IQ_Vertiq_8108_150Kv_G28x9.2R_2!F3)</f>
        <v>0.0132560973</v>
      </c>
      <c r="G2" s="5">
        <f t="shared" ref="G2:G15" si="2">F2*E2/9.5493/D2</f>
        <v>0.3719912709</v>
      </c>
      <c r="H2" s="3">
        <f>round(101.97162*ABS(IQ_Vertiq_8108_150Kv_G28x9.2R_2!E3), -1)</f>
        <v>30</v>
      </c>
      <c r="I2" s="6">
        <f t="shared" ref="I2:I15" si="3">H2/D2</f>
        <v>30.91978816</v>
      </c>
    </row>
    <row r="3">
      <c r="A3" s="2">
        <f>IQ_Vertiq_8108_150Kv_G28x9.2R_2!B4</f>
        <v>4</v>
      </c>
      <c r="B3" s="2">
        <f>IQ_Vertiq_8108_150Kv_G28x9.2R_2!G4</f>
        <v>28.15814886</v>
      </c>
      <c r="C3" s="2">
        <f>IQ_Vertiq_8108_150Kv_G28x9.2R_2!H4</f>
        <v>0.1617959605</v>
      </c>
      <c r="D3" s="3">
        <f t="shared" si="1"/>
        <v>4.55587474</v>
      </c>
      <c r="E3" s="3">
        <f>round(9.5493*ABS(IQ_Vertiq_8108_150Kv_G28x9.2R_2!C4), -1)</f>
        <v>520</v>
      </c>
      <c r="F3" s="4">
        <f>ABS(IQ_Vertiq_8108_150Kv_G28x9.2R_2!F4)</f>
        <v>0.0516833915</v>
      </c>
      <c r="G3" s="5">
        <f t="shared" si="2"/>
        <v>0.617747556</v>
      </c>
      <c r="H3" s="3">
        <f>round(101.97162*ABS(IQ_Vertiq_8108_150Kv_G28x9.2R_2!E4), -1)</f>
        <v>130</v>
      </c>
      <c r="I3" s="6">
        <f t="shared" si="3"/>
        <v>28.53458609</v>
      </c>
    </row>
    <row r="4">
      <c r="A4" s="2">
        <f>IQ_Vertiq_8108_150Kv_G28x9.2R_2!B5</f>
        <v>6</v>
      </c>
      <c r="B4" s="2">
        <f>IQ_Vertiq_8108_150Kv_G28x9.2R_2!G5</f>
        <v>28.13940212</v>
      </c>
      <c r="C4" s="2">
        <f>IQ_Vertiq_8108_150Kv_G28x9.2R_2!H5</f>
        <v>0.4550952263</v>
      </c>
      <c r="D4" s="3">
        <f t="shared" si="1"/>
        <v>12.80610758</v>
      </c>
      <c r="E4" s="3">
        <f>round(9.5493*ABS(IQ_Vertiq_8108_150Kv_G28x9.2R_2!C5), -1)</f>
        <v>770</v>
      </c>
      <c r="F4" s="4">
        <f>ABS(IQ_Vertiq_8108_150Kv_G28x9.2R_2!F5)</f>
        <v>0.1160362326</v>
      </c>
      <c r="G4" s="5">
        <f t="shared" si="2"/>
        <v>0.7306269073</v>
      </c>
      <c r="H4" s="3">
        <f>round(101.97162*ABS(IQ_Vertiq_8108_150Kv_G28x9.2R_2!E5), -1)</f>
        <v>300</v>
      </c>
      <c r="I4" s="6">
        <f t="shared" si="3"/>
        <v>23.42632203</v>
      </c>
    </row>
    <row r="5">
      <c r="A5" s="2">
        <f>IQ_Vertiq_8108_150Kv_G28x9.2R_2!B6</f>
        <v>8</v>
      </c>
      <c r="B5" s="2">
        <f>IQ_Vertiq_8108_150Kv_G28x9.2R_2!G6</f>
        <v>28.10649391</v>
      </c>
      <c r="C5" s="2">
        <f>IQ_Vertiq_8108_150Kv_G28x9.2R_2!H6</f>
        <v>1.006713285</v>
      </c>
      <c r="D5" s="3">
        <f t="shared" si="1"/>
        <v>28.29518082</v>
      </c>
      <c r="E5" s="3">
        <f>round(9.5493*ABS(IQ_Vertiq_8108_150Kv_G28x9.2R_2!C6), -1)</f>
        <v>1020</v>
      </c>
      <c r="F5" s="4">
        <f>ABS(IQ_Vertiq_8108_150Kv_G28x9.2R_2!F6)</f>
        <v>0.21054523</v>
      </c>
      <c r="G5" s="5">
        <f t="shared" si="2"/>
        <v>0.7948067881</v>
      </c>
      <c r="H5" s="3">
        <f>round(101.97162*ABS(IQ_Vertiq_8108_150Kv_G28x9.2R_2!E6), -1)</f>
        <v>570</v>
      </c>
      <c r="I5" s="6">
        <f t="shared" si="3"/>
        <v>20.14477319</v>
      </c>
    </row>
    <row r="6">
      <c r="A6" s="2">
        <f>IQ_Vertiq_8108_150Kv_G28x9.2R_2!B7</f>
        <v>10</v>
      </c>
      <c r="B6" s="2">
        <f>IQ_Vertiq_8108_150Kv_G28x9.2R_2!G7</f>
        <v>28.05283411</v>
      </c>
      <c r="C6" s="2">
        <f>IQ_Vertiq_8108_150Kv_G28x9.2R_2!H7</f>
        <v>1.88193023</v>
      </c>
      <c r="D6" s="3">
        <f t="shared" si="1"/>
        <v>52.79347655</v>
      </c>
      <c r="E6" s="3">
        <f>round(9.5493*ABS(IQ_Vertiq_8108_150Kv_G28x9.2R_2!C7), -1)</f>
        <v>1270</v>
      </c>
      <c r="F6" s="4">
        <f>ABS(IQ_Vertiq_8108_150Kv_G28x9.2R_2!F7)</f>
        <v>0.3292459457</v>
      </c>
      <c r="G6" s="5">
        <f t="shared" si="2"/>
        <v>0.8294159017</v>
      </c>
      <c r="H6" s="3">
        <f>round(101.97162*ABS(IQ_Vertiq_8108_150Kv_G28x9.2R_2!E7), -1)</f>
        <v>910</v>
      </c>
      <c r="I6" s="6">
        <f t="shared" si="3"/>
        <v>17.23697812</v>
      </c>
    </row>
    <row r="7">
      <c r="A7" s="2">
        <f>IQ_Vertiq_8108_150Kv_G28x9.2R_2!B8</f>
        <v>12</v>
      </c>
      <c r="B7" s="2">
        <f>IQ_Vertiq_8108_150Kv_G28x9.2R_2!G8</f>
        <v>27.97848413</v>
      </c>
      <c r="C7" s="2">
        <f>IQ_Vertiq_8108_150Kv_G28x9.2R_2!H8</f>
        <v>3.202543451</v>
      </c>
      <c r="D7" s="3">
        <f t="shared" si="1"/>
        <v>89.60231112</v>
      </c>
      <c r="E7" s="3">
        <f>round(9.5493*ABS(IQ_Vertiq_8108_150Kv_G28x9.2R_2!C8), -1)</f>
        <v>1520</v>
      </c>
      <c r="F7" s="4">
        <f>ABS(IQ_Vertiq_8108_150Kv_G28x9.2R_2!F8)</f>
        <v>0.4773048992</v>
      </c>
      <c r="G7" s="5">
        <f t="shared" si="2"/>
        <v>0.8479079966</v>
      </c>
      <c r="H7" s="3">
        <f>round(101.97162*ABS(IQ_Vertiq_8108_150Kv_G28x9.2R_2!E8), -1)</f>
        <v>1350</v>
      </c>
      <c r="I7" s="6">
        <f t="shared" si="3"/>
        <v>15.06657566</v>
      </c>
    </row>
    <row r="8">
      <c r="A8" s="2">
        <f>IQ_Vertiq_8108_150Kv_G28x9.2R_2!B9</f>
        <v>14</v>
      </c>
      <c r="B8" s="2">
        <f>IQ_Vertiq_8108_150Kv_G28x9.2R_2!G9</f>
        <v>27.87724152</v>
      </c>
      <c r="C8" s="2">
        <f>IQ_Vertiq_8108_150Kv_G28x9.2R_2!H9</f>
        <v>5.017235926</v>
      </c>
      <c r="D8" s="3">
        <f t="shared" si="1"/>
        <v>139.8666976</v>
      </c>
      <c r="E8" s="3">
        <f>round(9.5493*ABS(IQ_Vertiq_8108_150Kv_G28x9.2R_2!C9), -1)</f>
        <v>1770</v>
      </c>
      <c r="F8" s="4">
        <f>ABS(IQ_Vertiq_8108_150Kv_G28x9.2R_2!F9)</f>
        <v>0.6480190965</v>
      </c>
      <c r="G8" s="5">
        <f t="shared" si="2"/>
        <v>0.8587667331</v>
      </c>
      <c r="H8" s="3">
        <f>round(101.97162*ABS(IQ_Vertiq_8108_150Kv_G28x9.2R_2!E9), -1)</f>
        <v>1880</v>
      </c>
      <c r="I8" s="6">
        <f t="shared" si="3"/>
        <v>13.44136976</v>
      </c>
    </row>
    <row r="9">
      <c r="A9" s="2">
        <f>IQ_Vertiq_8108_150Kv_G28x9.2R_2!B10</f>
        <v>16</v>
      </c>
      <c r="B9" s="2">
        <f>IQ_Vertiq_8108_150Kv_G28x9.2R_2!G10</f>
        <v>27.74701572</v>
      </c>
      <c r="C9" s="2">
        <f>IQ_Vertiq_8108_150Kv_G28x9.2R_2!H10</f>
        <v>7.334348689</v>
      </c>
      <c r="D9" s="3">
        <f t="shared" si="1"/>
        <v>203.5062883</v>
      </c>
      <c r="E9" s="3">
        <f>round(9.5493*ABS(IQ_Vertiq_8108_150Kv_G28x9.2R_2!C10), -1)</f>
        <v>2010</v>
      </c>
      <c r="F9" s="4">
        <f>ABS(IQ_Vertiq_8108_150Kv_G28x9.2R_2!F10)</f>
        <v>0.83245996</v>
      </c>
      <c r="G9" s="5">
        <f t="shared" si="2"/>
        <v>0.8610136578</v>
      </c>
      <c r="H9" s="3">
        <f>round(101.97162*ABS(IQ_Vertiq_8108_150Kv_G28x9.2R_2!E10), -1)</f>
        <v>2430</v>
      </c>
      <c r="I9" s="6">
        <f t="shared" si="3"/>
        <v>11.94066296</v>
      </c>
    </row>
    <row r="10">
      <c r="A10" s="2">
        <f>IQ_Vertiq_8108_150Kv_G28x9.2R_2!B11</f>
        <v>18</v>
      </c>
      <c r="B10" s="2">
        <f>IQ_Vertiq_8108_150Kv_G28x9.2R_2!G11</f>
        <v>27.57894413</v>
      </c>
      <c r="C10" s="2">
        <f>IQ_Vertiq_8108_150Kv_G28x9.2R_2!H11</f>
        <v>10.39717478</v>
      </c>
      <c r="D10" s="3">
        <f t="shared" si="1"/>
        <v>286.7431024</v>
      </c>
      <c r="E10" s="3">
        <f>round(9.5493*ABS(IQ_Vertiq_8108_150Kv_G28x9.2R_2!C11), -1)</f>
        <v>2240</v>
      </c>
      <c r="F10" s="4">
        <f>ABS(IQ_Vertiq_8108_150Kv_G28x9.2R_2!F11)</f>
        <v>1.044118137</v>
      </c>
      <c r="G10" s="5">
        <f t="shared" si="2"/>
        <v>0.8541480253</v>
      </c>
      <c r="H10" s="3">
        <f>round(101.97162*ABS(IQ_Vertiq_8108_150Kv_G28x9.2R_2!E11), -1)</f>
        <v>3050</v>
      </c>
      <c r="I10" s="6">
        <f t="shared" si="3"/>
        <v>10.63669875</v>
      </c>
    </row>
    <row r="11">
      <c r="A11" s="2">
        <f>IQ_Vertiq_8108_150Kv_G28x9.2R_2!B12</f>
        <v>20</v>
      </c>
      <c r="B11" s="2">
        <f>IQ_Vertiq_8108_150Kv_G28x9.2R_2!G12</f>
        <v>27.37882236</v>
      </c>
      <c r="C11" s="2">
        <f>IQ_Vertiq_8108_150Kv_G28x9.2R_2!H12</f>
        <v>14.02383976</v>
      </c>
      <c r="D11" s="3">
        <f t="shared" si="1"/>
        <v>383.9562176</v>
      </c>
      <c r="E11" s="3">
        <f>round(9.5493*ABS(IQ_Vertiq_8108_150Kv_G28x9.2R_2!C12), -1)</f>
        <v>2470</v>
      </c>
      <c r="F11" s="4">
        <f>ABS(IQ_Vertiq_8108_150Kv_G28x9.2R_2!F12)</f>
        <v>1.261852832</v>
      </c>
      <c r="G11" s="5">
        <f t="shared" si="2"/>
        <v>0.8500655533</v>
      </c>
      <c r="H11" s="3">
        <f>round(101.97162*ABS(IQ_Vertiq_8108_150Kv_G28x9.2R_2!E12), -1)</f>
        <v>3720</v>
      </c>
      <c r="I11" s="6">
        <f t="shared" si="3"/>
        <v>9.688604662</v>
      </c>
    </row>
    <row r="12">
      <c r="A12" s="2">
        <f>IQ_Vertiq_8108_150Kv_G28x9.2R_2!B13</f>
        <v>22</v>
      </c>
      <c r="B12" s="2">
        <f>IQ_Vertiq_8108_150Kv_G28x9.2R_2!G13</f>
        <v>27.13458987</v>
      </c>
      <c r="C12" s="2">
        <f>IQ_Vertiq_8108_150Kv_G28x9.2R_2!H13</f>
        <v>18.24149918</v>
      </c>
      <c r="D12" s="3">
        <f t="shared" si="1"/>
        <v>494.9755988</v>
      </c>
      <c r="E12" s="3">
        <f>round(9.5493*ABS(IQ_Vertiq_8108_150Kv_G28x9.2R_2!C13), -1)</f>
        <v>2680</v>
      </c>
      <c r="F12" s="4">
        <f>ABS(IQ_Vertiq_8108_150Kv_G28x9.2R_2!F13)</f>
        <v>1.4867383</v>
      </c>
      <c r="G12" s="5">
        <f t="shared" si="2"/>
        <v>0.8429736442</v>
      </c>
      <c r="H12" s="3">
        <f>round(101.97162*ABS(IQ_Vertiq_8108_150Kv_G28x9.2R_2!E13), -1)</f>
        <v>4410</v>
      </c>
      <c r="I12" s="6">
        <f t="shared" si="3"/>
        <v>8.909530108</v>
      </c>
    </row>
    <row r="13">
      <c r="A13" s="2">
        <f>IQ_Vertiq_8108_150Kv_G28x9.2R_2!B14</f>
        <v>24</v>
      </c>
      <c r="B13" s="2">
        <f>IQ_Vertiq_8108_150Kv_G28x9.2R_2!G14</f>
        <v>26.84546755</v>
      </c>
      <c r="C13" s="2">
        <f>IQ_Vertiq_8108_150Kv_G28x9.2R_2!H14</f>
        <v>23.00600653</v>
      </c>
      <c r="D13" s="3">
        <f t="shared" si="1"/>
        <v>617.6070019</v>
      </c>
      <c r="E13" s="3">
        <f>round(9.5493*ABS(IQ_Vertiq_8108_150Kv_G28x9.2R_2!C14), -1)</f>
        <v>2870</v>
      </c>
      <c r="F13" s="4">
        <f>ABS(IQ_Vertiq_8108_150Kv_G28x9.2R_2!F14)</f>
        <v>1.711261681</v>
      </c>
      <c r="G13" s="5">
        <f t="shared" si="2"/>
        <v>0.8327498708</v>
      </c>
      <c r="H13" s="3">
        <f>round(101.97162*ABS(IQ_Vertiq_8108_150Kv_G28x9.2R_2!E14), -1)</f>
        <v>5070</v>
      </c>
      <c r="I13" s="6">
        <f t="shared" si="3"/>
        <v>8.209103822</v>
      </c>
    </row>
    <row r="14">
      <c r="A14" s="2">
        <f>IQ_Vertiq_8108_150Kv_G28x9.2R_2!B15</f>
        <v>26</v>
      </c>
      <c r="B14" s="2">
        <f>IQ_Vertiq_8108_150Kv_G28x9.2R_2!G15</f>
        <v>26.39213184</v>
      </c>
      <c r="C14" s="2">
        <f>IQ_Vertiq_8108_150Kv_G28x9.2R_2!H15</f>
        <v>28.16323206</v>
      </c>
      <c r="D14" s="3">
        <f t="shared" si="1"/>
        <v>743.2877336</v>
      </c>
      <c r="E14" s="3">
        <f>round(9.5493*ABS(IQ_Vertiq_8108_150Kv_G28x9.2R_2!C15), -1)</f>
        <v>3040</v>
      </c>
      <c r="F14" s="4">
        <f>ABS(IQ_Vertiq_8108_150Kv_G28x9.2R_2!F15)</f>
        <v>1.920826667</v>
      </c>
      <c r="G14" s="5">
        <f t="shared" si="2"/>
        <v>0.8226843903</v>
      </c>
      <c r="H14" s="3">
        <f>round(101.97162*ABS(IQ_Vertiq_8108_150Kv_G28x9.2R_2!E15), -1)</f>
        <v>5730</v>
      </c>
      <c r="I14" s="6">
        <f t="shared" si="3"/>
        <v>7.708993087</v>
      </c>
    </row>
    <row r="15">
      <c r="A15" s="2">
        <f>IQ_Vertiq_8108_150Kv_G28x9.2R_2!B16</f>
        <v>28</v>
      </c>
      <c r="B15" s="2">
        <f>IQ_Vertiq_8108_150Kv_G28x9.2R_2!G16</f>
        <v>26.39460722</v>
      </c>
      <c r="C15" s="2">
        <f>IQ_Vertiq_8108_150Kv_G28x9.2R_2!H16</f>
        <v>28.03241736</v>
      </c>
      <c r="D15" s="3">
        <f t="shared" si="1"/>
        <v>739.9046456</v>
      </c>
      <c r="E15" s="3">
        <f>round(9.5493*ABS(IQ_Vertiq_8108_150Kv_G28x9.2R_2!C16), -1)</f>
        <v>3030</v>
      </c>
      <c r="F15" s="4">
        <f>ABS(IQ_Vertiq_8108_150Kv_G28x9.2R_2!F16)</f>
        <v>1.907154644</v>
      </c>
      <c r="G15" s="5">
        <f t="shared" si="2"/>
        <v>0.8178642911</v>
      </c>
      <c r="H15" s="3">
        <f>round(101.97162*ABS(IQ_Vertiq_8108_150Kv_G28x9.2R_2!E16), -1)</f>
        <v>5680</v>
      </c>
      <c r="I15" s="6">
        <f t="shared" si="3"/>
        <v>7.67666487</v>
      </c>
    </row>
    <row r="16">
      <c r="E16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</row>
    <row r="2">
      <c r="A2" s="8">
        <v>20000.0</v>
      </c>
      <c r="B2" s="8">
        <v>0.0</v>
      </c>
      <c r="C2" s="8">
        <v>-0.0266039644307758</v>
      </c>
      <c r="D2" s="8" t="s">
        <v>28</v>
      </c>
      <c r="E2" s="8">
        <v>0.00787276776548635</v>
      </c>
      <c r="F2" s="9">
        <v>3.97034813884885E-5</v>
      </c>
      <c r="G2" s="8">
        <v>28.1685804063387</v>
      </c>
      <c r="H2" s="8">
        <v>0.00238264826152669</v>
      </c>
      <c r="I2" s="8">
        <v>5.0</v>
      </c>
      <c r="J2" s="8">
        <v>2.0</v>
      </c>
      <c r="K2" s="8">
        <v>27.6235466193203</v>
      </c>
      <c r="L2" s="8">
        <v>0.0</v>
      </c>
      <c r="M2" s="8">
        <v>0.0835077086491371</v>
      </c>
      <c r="N2" s="8">
        <v>0.0</v>
      </c>
      <c r="O2" s="8">
        <v>29.1582363470276</v>
      </c>
      <c r="P2" s="8">
        <v>45.873779296875</v>
      </c>
      <c r="Q2" s="8">
        <v>27.6239596694263</v>
      </c>
      <c r="R2" s="8">
        <v>0.0642916551276819</v>
      </c>
      <c r="S2" s="8">
        <v>0.067115819134838</v>
      </c>
    </row>
    <row r="3">
      <c r="A3" s="8">
        <v>20000.0</v>
      </c>
      <c r="B3" s="8">
        <v>2.0</v>
      </c>
      <c r="C3" s="8">
        <v>27.1933356897154</v>
      </c>
      <c r="D3" s="8" t="s">
        <v>28</v>
      </c>
      <c r="E3" s="8">
        <v>0.301226024906008</v>
      </c>
      <c r="F3" s="8">
        <v>-0.0132560973015028</v>
      </c>
      <c r="G3" s="8">
        <v>28.1664429624248</v>
      </c>
      <c r="H3" s="8">
        <v>0.0344471058855242</v>
      </c>
      <c r="I3" s="8">
        <v>5.0</v>
      </c>
      <c r="J3" s="8">
        <v>2.0</v>
      </c>
      <c r="K3" s="8">
        <v>27.6176993147057</v>
      </c>
      <c r="L3" s="8">
        <v>-1.38070724259561</v>
      </c>
      <c r="M3" s="8">
        <v>0.0837312764789334</v>
      </c>
      <c r="N3" s="8">
        <v>1.99950807486007</v>
      </c>
      <c r="O3" s="8">
        <v>29.8524115643097</v>
      </c>
      <c r="P3" s="8">
        <v>46.2317657470703</v>
      </c>
      <c r="Q3" s="8">
        <v>27.6183219643967</v>
      </c>
      <c r="R3" s="8">
        <v>0.0743021039820429</v>
      </c>
      <c r="S3" s="8">
        <v>0.970252443145226</v>
      </c>
    </row>
    <row r="4">
      <c r="A4" s="8">
        <v>20000.0</v>
      </c>
      <c r="B4" s="8">
        <v>4.0</v>
      </c>
      <c r="C4" s="8">
        <v>54.1674668121337</v>
      </c>
      <c r="D4" s="8" t="s">
        <v>28</v>
      </c>
      <c r="E4" s="8">
        <v>1.27859500845209</v>
      </c>
      <c r="F4" s="8">
        <v>-0.0516833914962878</v>
      </c>
      <c r="G4" s="8">
        <v>28.1581488598165</v>
      </c>
      <c r="H4" s="8">
        <v>0.161795960482742</v>
      </c>
      <c r="I4" s="8">
        <v>5.0</v>
      </c>
      <c r="J4" s="8">
        <v>2.0</v>
      </c>
      <c r="K4" s="8">
        <v>27.6089819335937</v>
      </c>
      <c r="L4" s="8">
        <v>0.259992294311523</v>
      </c>
      <c r="M4" s="8">
        <v>0.0837860107421875</v>
      </c>
      <c r="N4" s="8">
        <v>3.99892173767089</v>
      </c>
      <c r="O4" s="8">
        <v>30.0186168575286</v>
      </c>
      <c r="P4" s="8">
        <v>46.1946716308593</v>
      </c>
      <c r="Q4" s="8">
        <v>27.6095359802246</v>
      </c>
      <c r="R4" s="8">
        <v>0.221451339721679</v>
      </c>
      <c r="S4" s="8">
        <v>4.55587474019005</v>
      </c>
    </row>
    <row r="5">
      <c r="A5" s="8">
        <v>20000.0</v>
      </c>
      <c r="B5" s="8">
        <v>6.0</v>
      </c>
      <c r="C5" s="8">
        <v>80.7966368865966</v>
      </c>
      <c r="D5" s="8" t="s">
        <v>28</v>
      </c>
      <c r="E5" s="8">
        <v>2.9634493067418</v>
      </c>
      <c r="F5" s="8">
        <v>-0.116036232646843</v>
      </c>
      <c r="G5" s="8">
        <v>28.1394021221299</v>
      </c>
      <c r="H5" s="8">
        <v>0.455095226256456</v>
      </c>
      <c r="I5" s="8">
        <v>5.0</v>
      </c>
      <c r="J5" s="8">
        <v>2.0</v>
      </c>
      <c r="K5" s="8">
        <v>27.5916624450683</v>
      </c>
      <c r="L5" s="8">
        <v>1.44623245239257</v>
      </c>
      <c r="M5" s="8">
        <v>0.0837702178955078</v>
      </c>
      <c r="N5" s="8">
        <v>5.99908233642578</v>
      </c>
      <c r="O5" s="8">
        <v>29.9706267547607</v>
      </c>
      <c r="P5" s="8">
        <v>45.8893280029296</v>
      </c>
      <c r="Q5" s="8">
        <v>27.5920890045166</v>
      </c>
      <c r="R5" s="8">
        <v>0.502975006103515</v>
      </c>
      <c r="S5" s="8">
        <v>12.8061075754921</v>
      </c>
    </row>
    <row r="6">
      <c r="A6" s="8">
        <v>20000.0</v>
      </c>
      <c r="B6" s="8">
        <v>8.0</v>
      </c>
      <c r="C6" s="8">
        <v>107.135997715281</v>
      </c>
      <c r="D6" s="8" t="s">
        <v>28</v>
      </c>
      <c r="E6" s="8">
        <v>5.57713647088746</v>
      </c>
      <c r="F6" s="8">
        <v>-0.210545229992942</v>
      </c>
      <c r="G6" s="8">
        <v>28.1064939102123</v>
      </c>
      <c r="H6" s="8">
        <v>1.00671328503851</v>
      </c>
      <c r="I6" s="8">
        <v>5.0</v>
      </c>
      <c r="J6" s="8">
        <v>2.0</v>
      </c>
      <c r="K6" s="8">
        <v>27.5599684074743</v>
      </c>
      <c r="L6" s="8">
        <v>2.8175788993266</v>
      </c>
      <c r="M6" s="8">
        <v>0.0837701446381374</v>
      </c>
      <c r="N6" s="8">
        <v>7.99838666773554</v>
      </c>
      <c r="O6" s="8">
        <v>29.9693398926388</v>
      </c>
      <c r="P6" s="8">
        <v>45.8707733154296</v>
      </c>
      <c r="Q6" s="8">
        <v>27.5607777306096</v>
      </c>
      <c r="R6" s="8">
        <v>1.00687450200171</v>
      </c>
      <c r="S6" s="8">
        <v>28.2951808152649</v>
      </c>
    </row>
    <row r="7">
      <c r="A7" s="8">
        <v>20000.0</v>
      </c>
      <c r="B7" s="8">
        <v>10.0</v>
      </c>
      <c r="C7" s="8">
        <v>133.262901306152</v>
      </c>
      <c r="D7" s="8" t="s">
        <v>28</v>
      </c>
      <c r="E7" s="8">
        <v>8.94799645219796</v>
      </c>
      <c r="F7" s="8">
        <v>-0.329245945742394</v>
      </c>
      <c r="G7" s="8">
        <v>28.0528341139485</v>
      </c>
      <c r="H7" s="8">
        <v>1.88193022967698</v>
      </c>
      <c r="I7" s="8">
        <v>5.0</v>
      </c>
      <c r="J7" s="8">
        <v>2.0</v>
      </c>
      <c r="K7" s="8">
        <v>27.5088346099853</v>
      </c>
      <c r="L7" s="8">
        <v>4.73903762817382</v>
      </c>
      <c r="M7" s="8">
        <v>0.083897705078125</v>
      </c>
      <c r="N7" s="8">
        <v>9.99800422668457</v>
      </c>
      <c r="O7" s="8">
        <v>30.3705337142944</v>
      </c>
      <c r="P7" s="8">
        <v>45.6209259033203</v>
      </c>
      <c r="Q7" s="8">
        <v>27.5091423797607</v>
      </c>
      <c r="R7" s="8">
        <v>1.91453865051269</v>
      </c>
      <c r="S7" s="8">
        <v>52.7934765471537</v>
      </c>
    </row>
    <row r="8">
      <c r="A8" s="8">
        <v>20000.0</v>
      </c>
      <c r="B8" s="8">
        <v>12.0</v>
      </c>
      <c r="C8" s="8">
        <v>159.436148910522</v>
      </c>
      <c r="D8" s="8" t="s">
        <v>28</v>
      </c>
      <c r="E8" s="8">
        <v>13.259194328613</v>
      </c>
      <c r="F8" s="8">
        <v>-0.477304899193162</v>
      </c>
      <c r="G8" s="8">
        <v>27.9784841322673</v>
      </c>
      <c r="H8" s="8">
        <v>3.20254345088477</v>
      </c>
      <c r="I8" s="8">
        <v>5.0</v>
      </c>
      <c r="J8" s="8">
        <v>2.0</v>
      </c>
      <c r="K8" s="8">
        <v>27.4286501312255</v>
      </c>
      <c r="L8" s="8">
        <v>7.13779479980468</v>
      </c>
      <c r="M8" s="8">
        <v>0.0842948913574218</v>
      </c>
      <c r="N8" s="8">
        <v>11.9975215148925</v>
      </c>
      <c r="O8" s="8">
        <v>31.6018131446838</v>
      </c>
      <c r="P8" s="8">
        <v>45.6708831787109</v>
      </c>
      <c r="Q8" s="8">
        <v>27.4285810089111</v>
      </c>
      <c r="R8" s="8">
        <v>3.31635437011718</v>
      </c>
      <c r="S8" s="8">
        <v>89.6023111234765</v>
      </c>
    </row>
    <row r="9">
      <c r="A9" s="8">
        <v>20000.0</v>
      </c>
      <c r="B9" s="8">
        <v>14.0</v>
      </c>
      <c r="C9" s="8">
        <v>185.042955780029</v>
      </c>
      <c r="D9" s="8" t="s">
        <v>28</v>
      </c>
      <c r="E9" s="8">
        <v>18.3958607296752</v>
      </c>
      <c r="F9" s="8">
        <v>-0.648019096522329</v>
      </c>
      <c r="G9" s="8">
        <v>27.8772415157243</v>
      </c>
      <c r="H9" s="8">
        <v>5.01723592575755</v>
      </c>
      <c r="I9" s="8">
        <v>5.0</v>
      </c>
      <c r="J9" s="8">
        <v>2.0</v>
      </c>
      <c r="K9" s="8">
        <v>27.3322465515136</v>
      </c>
      <c r="L9" s="8">
        <v>9.70963508605957</v>
      </c>
      <c r="M9" s="8">
        <v>0.0850302124023437</v>
      </c>
      <c r="N9" s="8">
        <v>13.9969346618652</v>
      </c>
      <c r="O9" s="8">
        <v>33.8861737251281</v>
      </c>
      <c r="P9" s="8">
        <v>45.8733673095703</v>
      </c>
      <c r="Q9" s="8">
        <v>27.3334342956542</v>
      </c>
      <c r="R9" s="8">
        <v>5.15681289672851</v>
      </c>
      <c r="S9" s="8">
        <v>139.866697643712</v>
      </c>
    </row>
    <row r="10">
      <c r="A10" s="8">
        <v>20000.0</v>
      </c>
      <c r="B10" s="8">
        <v>16.0</v>
      </c>
      <c r="C10" s="8">
        <v>210.173105723822</v>
      </c>
      <c r="D10" s="8" t="s">
        <v>28</v>
      </c>
      <c r="E10" s="8">
        <v>23.8325848232231</v>
      </c>
      <c r="F10" s="8">
        <v>-0.832459960045213</v>
      </c>
      <c r="G10" s="8">
        <v>27.7470157154805</v>
      </c>
      <c r="H10" s="8">
        <v>7.33434868906393</v>
      </c>
      <c r="I10" s="8">
        <v>5.0</v>
      </c>
      <c r="J10" s="8">
        <v>2.0</v>
      </c>
      <c r="K10" s="8">
        <v>27.2024514117644</v>
      </c>
      <c r="L10" s="8">
        <v>12.2461263172662</v>
      </c>
      <c r="M10" s="8">
        <v>0.0861972030715562</v>
      </c>
      <c r="N10" s="8">
        <v>15.9970162614661</v>
      </c>
      <c r="O10" s="8">
        <v>37.5096843017274</v>
      </c>
      <c r="P10" s="8">
        <v>46.1575775146484</v>
      </c>
      <c r="Q10" s="8">
        <v>27.2027543101144</v>
      </c>
      <c r="R10" s="8">
        <v>7.39800395301325</v>
      </c>
      <c r="S10" s="8">
        <v>203.506288338271</v>
      </c>
    </row>
    <row r="11">
      <c r="A11" s="8">
        <v>20000.0</v>
      </c>
      <c r="B11" s="8">
        <v>18.0</v>
      </c>
      <c r="C11" s="8">
        <v>234.80638343811</v>
      </c>
      <c r="D11" s="8" t="s">
        <v>28</v>
      </c>
      <c r="E11" s="8">
        <v>29.9110499352734</v>
      </c>
      <c r="F11" s="8">
        <v>-1.0441181374388</v>
      </c>
      <c r="G11" s="8">
        <v>27.578944131036</v>
      </c>
      <c r="H11" s="8">
        <v>10.397174781853</v>
      </c>
      <c r="I11" s="8">
        <v>5.0</v>
      </c>
      <c r="J11" s="8">
        <v>2.0</v>
      </c>
      <c r="K11" s="8">
        <v>27.028126296997</v>
      </c>
      <c r="L11" s="8">
        <v>15.3317979431152</v>
      </c>
      <c r="M11" s="8">
        <v>0.0879421997070312</v>
      </c>
      <c r="N11" s="8">
        <v>17.9964909362792</v>
      </c>
      <c r="O11" s="8">
        <v>42.9272289085388</v>
      </c>
      <c r="P11" s="8">
        <v>46.8631439208984</v>
      </c>
      <c r="Q11" s="8">
        <v>27.0276386260986</v>
      </c>
      <c r="R11" s="8">
        <v>10.3778240203857</v>
      </c>
      <c r="S11" s="8">
        <v>286.743102429341</v>
      </c>
    </row>
    <row r="12">
      <c r="A12" s="8">
        <v>20000.0</v>
      </c>
      <c r="B12" s="8">
        <v>20.0</v>
      </c>
      <c r="C12" s="8">
        <v>258.344128129494</v>
      </c>
      <c r="D12" s="8" t="s">
        <v>28</v>
      </c>
      <c r="E12" s="8">
        <v>36.4835546255129</v>
      </c>
      <c r="F12" s="8">
        <v>-1.26185283183056</v>
      </c>
      <c r="G12" s="8">
        <v>27.3788223565204</v>
      </c>
      <c r="H12" s="8">
        <v>14.0238397626414</v>
      </c>
      <c r="I12" s="8">
        <v>5.0</v>
      </c>
      <c r="J12" s="8">
        <v>2.0</v>
      </c>
      <c r="K12" s="8">
        <v>26.8360921375787</v>
      </c>
      <c r="L12" s="8">
        <v>18.446873906833</v>
      </c>
      <c r="M12" s="8">
        <v>0.0904477247551305</v>
      </c>
      <c r="N12" s="8">
        <v>19.9960975457186</v>
      </c>
      <c r="O12" s="8">
        <v>50.7080954176869</v>
      </c>
      <c r="P12" s="8">
        <v>47.931655883789</v>
      </c>
      <c r="Q12" s="8">
        <v>26.8332401104827</v>
      </c>
      <c r="R12" s="8">
        <v>13.9318249450987</v>
      </c>
      <c r="S12" s="8">
        <v>383.956217617669</v>
      </c>
    </row>
    <row r="13">
      <c r="A13" s="8">
        <v>20000.0</v>
      </c>
      <c r="B13" s="8">
        <v>22.0</v>
      </c>
      <c r="C13" s="8">
        <v>280.682207794189</v>
      </c>
      <c r="D13" s="8" t="s">
        <v>28</v>
      </c>
      <c r="E13" s="8">
        <v>43.2852811701621</v>
      </c>
      <c r="F13" s="8">
        <v>-1.48673830002694</v>
      </c>
      <c r="G13" s="8">
        <v>27.1345898697979</v>
      </c>
      <c r="H13" s="8">
        <v>18.2414991770819</v>
      </c>
      <c r="I13" s="8">
        <v>5.0</v>
      </c>
      <c r="J13" s="8">
        <v>2.0</v>
      </c>
      <c r="K13" s="8">
        <v>26.6004730224609</v>
      </c>
      <c r="L13" s="8">
        <v>21.6655796051025</v>
      </c>
      <c r="M13" s="8">
        <v>0.093731460571289</v>
      </c>
      <c r="N13" s="8">
        <v>21.9960400390625</v>
      </c>
      <c r="O13" s="8">
        <v>60.9050403404235</v>
      </c>
      <c r="P13" s="8">
        <v>49.3003234863281</v>
      </c>
      <c r="Q13" s="8">
        <v>26.6003562164306</v>
      </c>
      <c r="R13" s="8">
        <v>18.1289447784423</v>
      </c>
      <c r="S13" s="8">
        <v>494.975598780375</v>
      </c>
    </row>
    <row r="14">
      <c r="A14" s="8">
        <v>20000.0</v>
      </c>
      <c r="B14" s="8">
        <v>24.0</v>
      </c>
      <c r="C14" s="8">
        <v>300.435354052491</v>
      </c>
      <c r="D14" s="8" t="s">
        <v>28</v>
      </c>
      <c r="E14" s="8">
        <v>49.767251453565</v>
      </c>
      <c r="F14" s="8">
        <v>-1.71126168084233</v>
      </c>
      <c r="G14" s="8">
        <v>26.8454675536785</v>
      </c>
      <c r="H14" s="8">
        <v>23.006006533925</v>
      </c>
      <c r="I14" s="8">
        <v>5.0</v>
      </c>
      <c r="J14" s="8">
        <v>2.0</v>
      </c>
      <c r="K14" s="8">
        <v>26.3123054314608</v>
      </c>
      <c r="L14" s="8">
        <v>24.7210601502983</v>
      </c>
      <c r="M14" s="8">
        <v>0.0979428267597559</v>
      </c>
      <c r="N14" s="8">
        <v>23.995839057277</v>
      </c>
      <c r="O14" s="8">
        <v>73.9806483634075</v>
      </c>
      <c r="P14" s="8">
        <v>51.3379669189453</v>
      </c>
      <c r="Q14" s="8">
        <v>26.3168747935129</v>
      </c>
      <c r="R14" s="8">
        <v>22.6879224634882</v>
      </c>
      <c r="S14" s="8">
        <v>617.607001946201</v>
      </c>
    </row>
    <row r="15">
      <c r="A15" s="8">
        <v>20000.0</v>
      </c>
      <c r="B15" s="8">
        <v>26.0</v>
      </c>
      <c r="C15" s="8">
        <v>317.893020324707</v>
      </c>
      <c r="D15" s="8" t="s">
        <v>28</v>
      </c>
      <c r="E15" s="8">
        <v>56.1759516633812</v>
      </c>
      <c r="F15" s="8">
        <v>-1.92082666720175</v>
      </c>
      <c r="G15" s="8">
        <v>26.3921318436532</v>
      </c>
      <c r="H15" s="8">
        <v>28.1632320582417</v>
      </c>
      <c r="I15" s="8">
        <v>5.0</v>
      </c>
      <c r="J15" s="8">
        <v>2.0</v>
      </c>
      <c r="K15" s="8">
        <v>25.8748792266845</v>
      </c>
      <c r="L15" s="8">
        <v>27.5775539398193</v>
      </c>
      <c r="M15" s="8">
        <v>0.102859573364257</v>
      </c>
      <c r="N15" s="8">
        <v>25.8776209259033</v>
      </c>
      <c r="O15" s="8">
        <v>89.247146911621</v>
      </c>
      <c r="P15" s="8">
        <v>53.9512939453125</v>
      </c>
      <c r="Q15" s="8">
        <v>25.8735242462158</v>
      </c>
      <c r="R15" s="8">
        <v>27.7435061645507</v>
      </c>
      <c r="S15" s="8">
        <v>743.287733624519</v>
      </c>
    </row>
    <row r="16">
      <c r="A16" s="8">
        <v>20000.0</v>
      </c>
      <c r="B16" s="8">
        <v>28.0</v>
      </c>
      <c r="C16" s="8">
        <v>317.746701049804</v>
      </c>
      <c r="D16" s="8" t="s">
        <v>28</v>
      </c>
      <c r="E16" s="8">
        <v>55.6594004304842</v>
      </c>
      <c r="F16" s="8">
        <v>-1.90715464386548</v>
      </c>
      <c r="G16" s="8">
        <v>26.3946072209279</v>
      </c>
      <c r="H16" s="8">
        <v>28.0324173570471</v>
      </c>
      <c r="I16" s="8">
        <v>5.0</v>
      </c>
      <c r="J16" s="8">
        <v>2.0</v>
      </c>
      <c r="K16" s="8">
        <v>25.862491607666</v>
      </c>
      <c r="L16" s="8">
        <v>27.4707488250732</v>
      </c>
      <c r="M16" s="8">
        <v>0.106997833251953</v>
      </c>
      <c r="N16" s="8">
        <v>25.8674238586425</v>
      </c>
      <c r="O16" s="8">
        <v>102.092576522827</v>
      </c>
      <c r="P16" s="8">
        <v>56.7186737060546</v>
      </c>
      <c r="Q16" s="8">
        <v>25.8710277557373</v>
      </c>
      <c r="R16" s="8">
        <v>27.6151516723632</v>
      </c>
      <c r="S16" s="8">
        <v>739.90464559238</v>
      </c>
    </row>
  </sheetData>
  <drawing r:id="rId1"/>
</worksheet>
</file>