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ternal Presentation" sheetId="1" r:id="rId3"/>
    <sheet state="visible" name="IQ_Vertiq_8108_150Kv_G27x8.8R_4" sheetId="2" r:id="rId4"/>
  </sheets>
  <definedNames/>
  <calcPr/>
</workbook>
</file>

<file path=xl/sharedStrings.xml><?xml version="1.0" encoding="utf-8"?>
<sst xmlns="http://schemas.openxmlformats.org/spreadsheetml/2006/main" count="47" uniqueCount="29">
  <si>
    <t>Commanded Voltage
(V)</t>
  </si>
  <si>
    <t>Supply Voltage
(V)</t>
  </si>
  <si>
    <t>Supply Current
(A)</t>
  </si>
  <si>
    <t>Input Power
(W)</t>
  </si>
  <si>
    <t>Speed
(RPM)</t>
  </si>
  <si>
    <t>Torque
(Nm)</t>
  </si>
  <si>
    <t>Motor-Controller Efficiency
(%)</t>
  </si>
  <si>
    <t>Thrust
(g)</t>
  </si>
  <si>
    <t>Propulsion Efficiency
(g / W)</t>
  </si>
  <si>
    <t>sampling_rate</t>
  </si>
  <si>
    <t>voltage_command</t>
  </si>
  <si>
    <t>velocity</t>
  </si>
  <si>
    <t>time</t>
  </si>
  <si>
    <t>thrust</t>
  </si>
  <si>
    <t>torque</t>
  </si>
  <si>
    <t>voltage_measured</t>
  </si>
  <si>
    <t>current_measured</t>
  </si>
  <si>
    <t>sampling_time</t>
  </si>
  <si>
    <t>settling_time</t>
  </si>
  <si>
    <t>supply_volts</t>
  </si>
  <si>
    <t>motor_amps</t>
  </si>
  <si>
    <t>resistance</t>
  </si>
  <si>
    <t>drive_volts</t>
  </si>
  <si>
    <t>coil_temp</t>
  </si>
  <si>
    <t>uc_temp</t>
  </si>
  <si>
    <t>pmc_volts</t>
  </si>
  <si>
    <t>pmc_amps</t>
  </si>
  <si>
    <t>input_power</t>
  </si>
  <si>
    <t>[]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</si>
</sst>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4">
    <font>
      <sz val="10.0"/>
      <color rgb="FF000000"/>
      <name val="Arial"/>
    </font>
    <font>
      <b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0" fontId="2" numFmtId="164" xfId="0" applyAlignment="1" applyFont="1" applyNumberFormat="1">
      <alignment horizontal="center"/>
    </xf>
    <xf borderId="0" fillId="0" fontId="2" numFmtId="1" xfId="0" applyAlignment="1" applyFont="1" applyNumberFormat="1">
      <alignment horizontal="center"/>
    </xf>
    <xf borderId="0" fillId="0" fontId="2" numFmtId="2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3" numFmtId="11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9" width="18.0"/>
  </cols>
  <sheetData>
    <row r="1" ht="57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>
        <f>IQ_Vertiq_8108_150Kv_G27x8.8R_4!B3</f>
        <v>2</v>
      </c>
      <c r="B2" s="2">
        <f>IQ_Vertiq_8108_150Kv_G27x8.8R_4!G3</f>
        <v>48.29627152</v>
      </c>
      <c r="C2" s="2">
        <f>IQ_Vertiq_8108_150Kv_G27x8.8R_4!H3</f>
        <v>0.02974561151</v>
      </c>
      <c r="D2" s="3">
        <f t="shared" ref="D2:D19" si="1">B2*C2</f>
        <v>1.43660213</v>
      </c>
      <c r="E2" s="3">
        <f>round(9.5493*ABS(IQ_Vertiq_8108_150Kv_G27x8.8R_4!C3), -1)</f>
        <v>260</v>
      </c>
      <c r="F2" s="4">
        <f>ABS(IQ_Vertiq_8108_150Kv_G27x8.8R_4!F3)</f>
        <v>0.009469994543</v>
      </c>
      <c r="G2" s="5">
        <f t="shared" ref="G2:G19" si="2">F2*E2/9.5493/D2</f>
        <v>0.1794795754</v>
      </c>
      <c r="H2" s="3">
        <f>round(101.97162*ABS(IQ_Vertiq_8108_150Kv_G27x8.8R_4!E3), -1)</f>
        <v>50</v>
      </c>
      <c r="I2" s="6">
        <f t="shared" ref="I2:I19" si="3">H2/D2</f>
        <v>34.80434767</v>
      </c>
    </row>
    <row r="3">
      <c r="A3" s="2">
        <f>IQ_Vertiq_8108_150Kv_G27x8.8R_4!B4</f>
        <v>4</v>
      </c>
      <c r="B3" s="2">
        <f>IQ_Vertiq_8108_150Kv_G27x8.8R_4!G4</f>
        <v>48.29189936</v>
      </c>
      <c r="C3" s="2">
        <f>IQ_Vertiq_8108_150Kv_G27x8.8R_4!H4</f>
        <v>0.1043303639</v>
      </c>
      <c r="D3" s="3">
        <f t="shared" si="1"/>
        <v>5.038311434</v>
      </c>
      <c r="E3" s="3">
        <f>round(9.5493*ABS(IQ_Vertiq_8108_150Kv_G27x8.8R_4!C4), -1)</f>
        <v>520</v>
      </c>
      <c r="F3" s="4">
        <f>ABS(IQ_Vertiq_8108_150Kv_G27x8.8R_4!F4)</f>
        <v>0.04692082696</v>
      </c>
      <c r="G3" s="5">
        <f t="shared" si="2"/>
        <v>0.507122004</v>
      </c>
      <c r="H3" s="3">
        <f>round(101.97162*ABS(IQ_Vertiq_8108_150Kv_G27x8.8R_4!E4), -1)</f>
        <v>150</v>
      </c>
      <c r="I3" s="6">
        <f t="shared" si="3"/>
        <v>29.77187932</v>
      </c>
    </row>
    <row r="4">
      <c r="A4" s="2">
        <f>IQ_Vertiq_8108_150Kv_G27x8.8R_4!B5</f>
        <v>6</v>
      </c>
      <c r="B4" s="2">
        <f>IQ_Vertiq_8108_150Kv_G27x8.8R_4!G5</f>
        <v>48.28109343</v>
      </c>
      <c r="C4" s="2">
        <f>IQ_Vertiq_8108_150Kv_G27x8.8R_4!H5</f>
        <v>0.2704645231</v>
      </c>
      <c r="D4" s="3">
        <f t="shared" si="1"/>
        <v>13.05832291</v>
      </c>
      <c r="E4" s="3">
        <f>round(9.5493*ABS(IQ_Vertiq_8108_150Kv_G27x8.8R_4!C5), -1)</f>
        <v>760</v>
      </c>
      <c r="F4" s="4">
        <f>ABS(IQ_Vertiq_8108_150Kv_G27x8.8R_4!F5)</f>
        <v>0.1055650959</v>
      </c>
      <c r="G4" s="5">
        <f t="shared" si="2"/>
        <v>0.6433910244</v>
      </c>
      <c r="H4" s="3">
        <f>round(101.97162*ABS(IQ_Vertiq_8108_150Kv_G27x8.8R_4!E5), -1)</f>
        <v>310</v>
      </c>
      <c r="I4" s="6">
        <f t="shared" si="3"/>
        <v>23.73964882</v>
      </c>
    </row>
    <row r="5">
      <c r="A5" s="2">
        <f>IQ_Vertiq_8108_150Kv_G27x8.8R_4!B6</f>
        <v>8</v>
      </c>
      <c r="B5" s="2">
        <f>IQ_Vertiq_8108_150Kv_G27x8.8R_4!G6</f>
        <v>48.26180549</v>
      </c>
      <c r="C5" s="2">
        <f>IQ_Vertiq_8108_150Kv_G27x8.8R_4!H6</f>
        <v>0.5605277946</v>
      </c>
      <c r="D5" s="3">
        <f t="shared" si="1"/>
        <v>27.05208339</v>
      </c>
      <c r="E5" s="3">
        <f>round(9.5493*ABS(IQ_Vertiq_8108_150Kv_G27x8.8R_4!C6), -1)</f>
        <v>1010</v>
      </c>
      <c r="F5" s="4">
        <f>ABS(IQ_Vertiq_8108_150Kv_G27x8.8R_4!F6)</f>
        <v>0.1853002889</v>
      </c>
      <c r="G5" s="5">
        <f t="shared" si="2"/>
        <v>0.7244780225</v>
      </c>
      <c r="H5" s="3">
        <f>round(101.97162*ABS(IQ_Vertiq_8108_150Kv_G27x8.8R_4!E6), -1)</f>
        <v>540</v>
      </c>
      <c r="I5" s="6">
        <f t="shared" si="3"/>
        <v>19.96149399</v>
      </c>
    </row>
    <row r="6">
      <c r="A6" s="2">
        <f>IQ_Vertiq_8108_150Kv_G27x8.8R_4!B7</f>
        <v>10</v>
      </c>
      <c r="B6" s="2">
        <f>IQ_Vertiq_8108_150Kv_G27x8.8R_4!G7</f>
        <v>48.2332738</v>
      </c>
      <c r="C6" s="2">
        <f>IQ_Vertiq_8108_150Kv_G27x8.8R_4!H7</f>
        <v>0.9984389014</v>
      </c>
      <c r="D6" s="3">
        <f t="shared" si="1"/>
        <v>48.15797691</v>
      </c>
      <c r="E6" s="3">
        <f>round(9.5493*ABS(IQ_Vertiq_8108_150Kv_G27x8.8R_4!C7), -1)</f>
        <v>1260</v>
      </c>
      <c r="F6" s="4">
        <f>ABS(IQ_Vertiq_8108_150Kv_G27x8.8R_4!F7)</f>
        <v>0.2824926357</v>
      </c>
      <c r="G6" s="5">
        <f t="shared" si="2"/>
        <v>0.773994553</v>
      </c>
      <c r="H6" s="3">
        <f>round(101.97162*ABS(IQ_Vertiq_8108_150Kv_G27x8.8R_4!E7), -1)</f>
        <v>850</v>
      </c>
      <c r="I6" s="6">
        <f t="shared" si="3"/>
        <v>17.65024311</v>
      </c>
    </row>
    <row r="7">
      <c r="A7" s="2">
        <f>IQ_Vertiq_8108_150Kv_G27x8.8R_4!B8</f>
        <v>12</v>
      </c>
      <c r="B7" s="2">
        <f>IQ_Vertiq_8108_150Kv_G27x8.8R_4!G8</f>
        <v>48.19207628</v>
      </c>
      <c r="C7" s="2">
        <f>IQ_Vertiq_8108_150Kv_G27x8.8R_4!H8</f>
        <v>1.637763915</v>
      </c>
      <c r="D7" s="3">
        <f t="shared" si="1"/>
        <v>78.92724353</v>
      </c>
      <c r="E7" s="3">
        <f>round(9.5493*ABS(IQ_Vertiq_8108_150Kv_G27x8.8R_4!C8), -1)</f>
        <v>1510</v>
      </c>
      <c r="F7" s="4">
        <f>ABS(IQ_Vertiq_8108_150Kv_G27x8.8R_4!F8)</f>
        <v>0.4012557403</v>
      </c>
      <c r="G7" s="5">
        <f t="shared" si="2"/>
        <v>0.8038957502</v>
      </c>
      <c r="H7" s="3">
        <f>round(101.97162*ABS(IQ_Vertiq_8108_150Kv_G27x8.8R_4!E8), -1)</f>
        <v>1220</v>
      </c>
      <c r="I7" s="6">
        <f t="shared" si="3"/>
        <v>15.45727363</v>
      </c>
    </row>
    <row r="8">
      <c r="A8" s="2">
        <f>IQ_Vertiq_8108_150Kv_G27x8.8R_4!B9</f>
        <v>14</v>
      </c>
      <c r="B8" s="2">
        <f>IQ_Vertiq_8108_150Kv_G27x8.8R_4!G9</f>
        <v>48.13822914</v>
      </c>
      <c r="C8" s="2">
        <f>IQ_Vertiq_8108_150Kv_G27x8.8R_4!H9</f>
        <v>2.481444033</v>
      </c>
      <c r="D8" s="3">
        <f t="shared" si="1"/>
        <v>119.4523214</v>
      </c>
      <c r="E8" s="3">
        <f>round(9.5493*ABS(IQ_Vertiq_8108_150Kv_G27x8.8R_4!C9), -1)</f>
        <v>1750</v>
      </c>
      <c r="F8" s="4">
        <f>ABS(IQ_Vertiq_8108_150Kv_G27x8.8R_4!F9)</f>
        <v>0.5338451165</v>
      </c>
      <c r="G8" s="5">
        <f t="shared" si="2"/>
        <v>0.8190062035</v>
      </c>
      <c r="H8" s="3">
        <f>round(101.97162*ABS(IQ_Vertiq_8108_150Kv_G27x8.8R_4!E9), -1)</f>
        <v>1650</v>
      </c>
      <c r="I8" s="6">
        <f t="shared" si="3"/>
        <v>13.81304256</v>
      </c>
    </row>
    <row r="9">
      <c r="A9" s="2">
        <f>IQ_Vertiq_8108_150Kv_G27x8.8R_4!B10</f>
        <v>16</v>
      </c>
      <c r="B9" s="2">
        <f>IQ_Vertiq_8108_150Kv_G27x8.8R_4!G10</f>
        <v>48.06897751</v>
      </c>
      <c r="C9" s="2">
        <f>IQ_Vertiq_8108_150Kv_G27x8.8R_4!H10</f>
        <v>3.620596793</v>
      </c>
      <c r="D9" s="3">
        <f t="shared" si="1"/>
        <v>174.0383858</v>
      </c>
      <c r="E9" s="3">
        <f>round(9.5493*ABS(IQ_Vertiq_8108_150Kv_G27x8.8R_4!C10), -1)</f>
        <v>2000</v>
      </c>
      <c r="F9" s="4">
        <f>ABS(IQ_Vertiq_8108_150Kv_G27x8.8R_4!F10)</f>
        <v>0.6938275909</v>
      </c>
      <c r="G9" s="5">
        <f t="shared" si="2"/>
        <v>0.8349586684</v>
      </c>
      <c r="H9" s="3">
        <f>round(101.97162*ABS(IQ_Vertiq_8108_150Kv_G27x8.8R_4!E10), -1)</f>
        <v>2150</v>
      </c>
      <c r="I9" s="6">
        <f t="shared" si="3"/>
        <v>12.35359654</v>
      </c>
    </row>
    <row r="10">
      <c r="A10" s="2">
        <f>IQ_Vertiq_8108_150Kv_G27x8.8R_4!B11</f>
        <v>18</v>
      </c>
      <c r="B10" s="2">
        <f>IQ_Vertiq_8108_150Kv_G27x8.8R_4!G11</f>
        <v>47.98790589</v>
      </c>
      <c r="C10" s="2">
        <f>IQ_Vertiq_8108_150Kv_G27x8.8R_4!H11</f>
        <v>4.98711426</v>
      </c>
      <c r="D10" s="3">
        <f t="shared" si="1"/>
        <v>239.3211698</v>
      </c>
      <c r="E10" s="3">
        <f>round(9.5493*ABS(IQ_Vertiq_8108_150Kv_G27x8.8R_4!C11), -1)</f>
        <v>2240</v>
      </c>
      <c r="F10" s="4">
        <f>ABS(IQ_Vertiq_8108_150Kv_G27x8.8R_4!F11)</f>
        <v>0.8590213035</v>
      </c>
      <c r="G10" s="5">
        <f t="shared" si="2"/>
        <v>0.8419751973</v>
      </c>
      <c r="H10" s="3">
        <f>round(101.97162*ABS(IQ_Vertiq_8108_150Kv_G27x8.8R_4!E11), -1)</f>
        <v>2680</v>
      </c>
      <c r="I10" s="6">
        <f t="shared" si="3"/>
        <v>11.19834072</v>
      </c>
    </row>
    <row r="11">
      <c r="A11" s="2">
        <f>IQ_Vertiq_8108_150Kv_G27x8.8R_4!B12</f>
        <v>20</v>
      </c>
      <c r="B11" s="2">
        <f>IQ_Vertiq_8108_150Kv_G27x8.8R_4!G12</f>
        <v>47.88326473</v>
      </c>
      <c r="C11" s="2">
        <f>IQ_Vertiq_8108_150Kv_G27x8.8R_4!H12</f>
        <v>6.723336747</v>
      </c>
      <c r="D11" s="3">
        <f t="shared" si="1"/>
        <v>321.9353133</v>
      </c>
      <c r="E11" s="3">
        <f>round(9.5493*ABS(IQ_Vertiq_8108_150Kv_G27x8.8R_4!C12), -1)</f>
        <v>2470</v>
      </c>
      <c r="F11" s="4">
        <f>ABS(IQ_Vertiq_8108_150Kv_G27x8.8R_4!F12)</f>
        <v>1.049412636</v>
      </c>
      <c r="G11" s="5">
        <f t="shared" si="2"/>
        <v>0.8431465899</v>
      </c>
      <c r="H11" s="3">
        <f>round(101.97162*ABS(IQ_Vertiq_8108_150Kv_G27x8.8R_4!E12), -1)</f>
        <v>3280</v>
      </c>
      <c r="I11" s="6">
        <f t="shared" si="3"/>
        <v>10.18838215</v>
      </c>
    </row>
    <row r="12">
      <c r="A12" s="2">
        <f>IQ_Vertiq_8108_150Kv_G27x8.8R_4!B13</f>
        <v>22</v>
      </c>
      <c r="B12" s="2">
        <f>IQ_Vertiq_8108_150Kv_G27x8.8R_4!G13</f>
        <v>47.76667896</v>
      </c>
      <c r="C12" s="2">
        <f>IQ_Vertiq_8108_150Kv_G27x8.8R_4!H13</f>
        <v>8.660429819</v>
      </c>
      <c r="D12" s="3">
        <f t="shared" si="1"/>
        <v>413.6799708</v>
      </c>
      <c r="E12" s="3">
        <f>round(9.5493*ABS(IQ_Vertiq_8108_150Kv_G27x8.8R_4!C13), -1)</f>
        <v>2680</v>
      </c>
      <c r="F12" s="4">
        <f>ABS(IQ_Vertiq_8108_150Kv_G27x8.8R_4!F13)</f>
        <v>1.235242705</v>
      </c>
      <c r="G12" s="5">
        <f t="shared" si="2"/>
        <v>0.8380135879</v>
      </c>
      <c r="H12" s="3">
        <f>round(101.97162*ABS(IQ_Vertiq_8108_150Kv_G27x8.8R_4!E13), -1)</f>
        <v>3870</v>
      </c>
      <c r="I12" s="6">
        <f t="shared" si="3"/>
        <v>9.355057709</v>
      </c>
    </row>
    <row r="13">
      <c r="A13" s="2">
        <f>IQ_Vertiq_8108_150Kv_G27x8.8R_4!B14</f>
        <v>24</v>
      </c>
      <c r="B13" s="2">
        <f>IQ_Vertiq_8108_150Kv_G27x8.8R_4!G14</f>
        <v>47.62148549</v>
      </c>
      <c r="C13" s="2">
        <f>IQ_Vertiq_8108_150Kv_G27x8.8R_4!H14</f>
        <v>11.01544934</v>
      </c>
      <c r="D13" s="3">
        <f t="shared" si="1"/>
        <v>524.5720611</v>
      </c>
      <c r="E13" s="3">
        <f>round(9.5493*ABS(IQ_Vertiq_8108_150Kv_G27x8.8R_4!C14), -1)</f>
        <v>2890</v>
      </c>
      <c r="F13" s="4">
        <f>ABS(IQ_Vertiq_8108_150Kv_G27x8.8R_4!F14)</f>
        <v>1.446243608</v>
      </c>
      <c r="G13" s="5">
        <f t="shared" si="2"/>
        <v>0.8343775336</v>
      </c>
      <c r="H13" s="3">
        <f>round(101.97162*ABS(IQ_Vertiq_8108_150Kv_G27x8.8R_4!E14), -1)</f>
        <v>4540</v>
      </c>
      <c r="I13" s="6">
        <f t="shared" si="3"/>
        <v>8.65467366</v>
      </c>
    </row>
    <row r="14">
      <c r="A14" s="2">
        <f>IQ_Vertiq_8108_150Kv_G27x8.8R_4!B15</f>
        <v>26</v>
      </c>
      <c r="B14" s="2">
        <f>IQ_Vertiq_8108_150Kv_G27x8.8R_4!G15</f>
        <v>47.47046401</v>
      </c>
      <c r="C14" s="2">
        <f>IQ_Vertiq_8108_150Kv_G27x8.8R_4!H15</f>
        <v>13.45919725</v>
      </c>
      <c r="D14" s="3">
        <f t="shared" si="1"/>
        <v>638.9143385</v>
      </c>
      <c r="E14" s="3">
        <f>round(9.5493*ABS(IQ_Vertiq_8108_150Kv_G27x8.8R_4!C15), -1)</f>
        <v>3090</v>
      </c>
      <c r="F14" s="4">
        <f>ABS(IQ_Vertiq_8108_150Kv_G27x8.8R_4!F15)</f>
        <v>1.634755853</v>
      </c>
      <c r="G14" s="5">
        <f t="shared" si="2"/>
        <v>0.8279368417</v>
      </c>
      <c r="H14" s="3">
        <f>round(101.97162*ABS(IQ_Vertiq_8108_150Kv_G27x8.8R_4!E15), -1)</f>
        <v>5140</v>
      </c>
      <c r="I14" s="6">
        <f t="shared" si="3"/>
        <v>8.044896929</v>
      </c>
    </row>
    <row r="15">
      <c r="A15" s="2">
        <f>IQ_Vertiq_8108_150Kv_G27x8.8R_4!B16</f>
        <v>28</v>
      </c>
      <c r="B15" s="2">
        <f>IQ_Vertiq_8108_150Kv_G27x8.8R_4!G16</f>
        <v>47.29190748</v>
      </c>
      <c r="C15" s="2">
        <f>IQ_Vertiq_8108_150Kv_G27x8.8R_4!H16</f>
        <v>16.3059873</v>
      </c>
      <c r="D15" s="3">
        <f t="shared" si="1"/>
        <v>771.1412429</v>
      </c>
      <c r="E15" s="3">
        <f>round(9.5493*ABS(IQ_Vertiq_8108_150Kv_G27x8.8R_4!C16), -1)</f>
        <v>3270</v>
      </c>
      <c r="F15" s="4">
        <f>ABS(IQ_Vertiq_8108_150Kv_G27x8.8R_4!F16)</f>
        <v>1.841525732</v>
      </c>
      <c r="G15" s="5">
        <f t="shared" si="2"/>
        <v>0.817749102</v>
      </c>
      <c r="H15" s="3">
        <f>round(101.97162*ABS(IQ_Vertiq_8108_150Kv_G27x8.8R_4!E16), -1)</f>
        <v>5790</v>
      </c>
      <c r="I15" s="6">
        <f t="shared" si="3"/>
        <v>7.508352138</v>
      </c>
    </row>
    <row r="16">
      <c r="A16" s="2">
        <f>IQ_Vertiq_8108_150Kv_G27x8.8R_4!B17</f>
        <v>30</v>
      </c>
      <c r="B16" s="2">
        <f>IQ_Vertiq_8108_150Kv_G27x8.8R_4!G17</f>
        <v>47.08953012</v>
      </c>
      <c r="C16" s="2">
        <f>IQ_Vertiq_8108_150Kv_G27x8.8R_4!H17</f>
        <v>19.35820638</v>
      </c>
      <c r="D16" s="3">
        <f t="shared" si="1"/>
        <v>911.5688423</v>
      </c>
      <c r="E16" s="3">
        <f>round(9.5493*ABS(IQ_Vertiq_8108_150Kv_G27x8.8R_4!C17), -1)</f>
        <v>3430</v>
      </c>
      <c r="F16" s="4">
        <f>ABS(IQ_Vertiq_8108_150Kv_G27x8.8R_4!F17)</f>
        <v>2.04435927</v>
      </c>
      <c r="G16" s="5">
        <f t="shared" si="2"/>
        <v>0.8055459715</v>
      </c>
      <c r="H16" s="3">
        <f>round(101.97162*ABS(IQ_Vertiq_8108_150Kv_G27x8.8R_4!E17), -1)</f>
        <v>6440</v>
      </c>
      <c r="I16" s="6">
        <f t="shared" si="3"/>
        <v>7.064743442</v>
      </c>
    </row>
    <row r="17">
      <c r="A17" s="2">
        <f>IQ_Vertiq_8108_150Kv_G27x8.8R_4!B18</f>
        <v>32</v>
      </c>
      <c r="B17" s="2">
        <f>IQ_Vertiq_8108_150Kv_G27x8.8R_4!G18</f>
        <v>46.82528315</v>
      </c>
      <c r="C17" s="2">
        <f>IQ_Vertiq_8108_150Kv_G27x8.8R_4!H18</f>
        <v>22.70354037</v>
      </c>
      <c r="D17" s="3">
        <f t="shared" si="1"/>
        <v>1063.099706</v>
      </c>
      <c r="E17" s="3">
        <f>round(9.5493*ABS(IQ_Vertiq_8108_150Kv_G27x8.8R_4!C18), -1)</f>
        <v>3590</v>
      </c>
      <c r="F17" s="4">
        <f>ABS(IQ_Vertiq_8108_150Kv_G27x8.8R_4!F18)</f>
        <v>2.246644942</v>
      </c>
      <c r="G17" s="5">
        <f t="shared" si="2"/>
        <v>0.794480707</v>
      </c>
      <c r="H17" s="3">
        <f>round(101.97162*ABS(IQ_Vertiq_8108_150Kv_G27x8.8R_4!E18), -1)</f>
        <v>7070</v>
      </c>
      <c r="I17" s="6">
        <f t="shared" si="3"/>
        <v>6.650363986</v>
      </c>
    </row>
    <row r="18">
      <c r="A18" s="2">
        <f>IQ_Vertiq_8108_150Kv_G27x8.8R_4!B19</f>
        <v>34</v>
      </c>
      <c r="B18" s="2">
        <f>IQ_Vertiq_8108_150Kv_G27x8.8R_4!G19</f>
        <v>46.48151359</v>
      </c>
      <c r="C18" s="2">
        <f>IQ_Vertiq_8108_150Kv_G27x8.8R_4!H19</f>
        <v>26.21391731</v>
      </c>
      <c r="D18" s="3">
        <f t="shared" si="1"/>
        <v>1218.462554</v>
      </c>
      <c r="E18" s="3">
        <f>round(9.5493*ABS(IQ_Vertiq_8108_150Kv_G27x8.8R_4!C19), -1)</f>
        <v>3750</v>
      </c>
      <c r="F18" s="4">
        <f>ABS(IQ_Vertiq_8108_150Kv_G27x8.8R_4!F19)</f>
        <v>2.436319574</v>
      </c>
      <c r="G18" s="5">
        <f t="shared" si="2"/>
        <v>0.7852027247</v>
      </c>
      <c r="H18" s="3">
        <f>round(101.97162*ABS(IQ_Vertiq_8108_150Kv_G27x8.8R_4!E19), -1)</f>
        <v>7640</v>
      </c>
      <c r="I18" s="6">
        <f t="shared" si="3"/>
        <v>6.270196795</v>
      </c>
    </row>
    <row r="19">
      <c r="A19" s="2">
        <f>IQ_Vertiq_8108_150Kv_G27x8.8R_4!B20</f>
        <v>36</v>
      </c>
      <c r="B19" s="2">
        <f>IQ_Vertiq_8108_150Kv_G27x8.8R_4!G20</f>
        <v>46.1136601</v>
      </c>
      <c r="C19" s="2">
        <f>IQ_Vertiq_8108_150Kv_G27x8.8R_4!H20</f>
        <v>30.0079439</v>
      </c>
      <c r="D19" s="3">
        <f t="shared" si="1"/>
        <v>1383.776125</v>
      </c>
      <c r="E19" s="3">
        <f>round(9.5493*ABS(IQ_Vertiq_8108_150Kv_G27x8.8R_4!C20), -1)</f>
        <v>3880</v>
      </c>
      <c r="F19" s="4">
        <f>ABS(IQ_Vertiq_8108_150Kv_G27x8.8R_4!F20)</f>
        <v>2.652043932</v>
      </c>
      <c r="G19" s="5">
        <f t="shared" si="2"/>
        <v>0.7787087757</v>
      </c>
      <c r="H19" s="3">
        <f>round(101.97162*ABS(IQ_Vertiq_8108_150Kv_G27x8.8R_4!E20), -1)</f>
        <v>8390</v>
      </c>
      <c r="I19" s="6">
        <f t="shared" si="3"/>
        <v>6.063119493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7" t="s">
        <v>20</v>
      </c>
      <c r="M1" s="7" t="s">
        <v>21</v>
      </c>
      <c r="N1" s="7" t="s">
        <v>22</v>
      </c>
      <c r="O1" s="7" t="s">
        <v>23</v>
      </c>
      <c r="P1" s="7" t="s">
        <v>24</v>
      </c>
      <c r="Q1" s="7" t="s">
        <v>25</v>
      </c>
      <c r="R1" s="7" t="s">
        <v>26</v>
      </c>
      <c r="S1" s="7" t="s">
        <v>27</v>
      </c>
    </row>
    <row r="2">
      <c r="A2" s="7">
        <v>20000.0</v>
      </c>
      <c r="B2" s="7">
        <v>0.0</v>
      </c>
      <c r="C2" s="7">
        <v>-0.0225222778320312</v>
      </c>
      <c r="D2" s="7" t="s">
        <v>28</v>
      </c>
      <c r="E2" s="7">
        <v>0.0263818517266814</v>
      </c>
      <c r="F2" s="8">
        <v>-7.98640703302487E-5</v>
      </c>
      <c r="G2" s="7">
        <v>48.2991337763032</v>
      </c>
      <c r="H2" s="7">
        <v>0.00270480369198131</v>
      </c>
      <c r="I2" s="7">
        <v>5.0</v>
      </c>
      <c r="J2" s="7">
        <v>2.0</v>
      </c>
      <c r="K2" s="7">
        <v>47.3790535736083</v>
      </c>
      <c r="L2" s="7">
        <v>0.0</v>
      </c>
      <c r="M2" s="7">
        <v>0.085869140625</v>
      </c>
      <c r="N2" s="7">
        <v>0.0</v>
      </c>
      <c r="O2" s="7">
        <v>36.4896415519714</v>
      </c>
      <c r="P2" s="7">
        <v>52.5961303710937</v>
      </c>
      <c r="Q2" s="7">
        <v>47.3798754119873</v>
      </c>
      <c r="R2" s="7">
        <v>-0.078068618774414</v>
      </c>
      <c r="S2" s="7">
        <v>0.130639675357644</v>
      </c>
    </row>
    <row r="3">
      <c r="A3" s="7">
        <v>20000.0</v>
      </c>
      <c r="B3" s="7">
        <v>2.0</v>
      </c>
      <c r="C3" s="7">
        <v>27.3965621185302</v>
      </c>
      <c r="D3" s="7" t="s">
        <v>28</v>
      </c>
      <c r="E3" s="7">
        <v>0.480900359418034</v>
      </c>
      <c r="F3" s="7">
        <v>-0.00946999454256783</v>
      </c>
      <c r="G3" s="7">
        <v>48.2962715228978</v>
      </c>
      <c r="H3" s="7">
        <v>0.0297456115106726</v>
      </c>
      <c r="I3" s="7">
        <v>5.0</v>
      </c>
      <c r="J3" s="7">
        <v>2.0</v>
      </c>
      <c r="K3" s="7">
        <v>47.3013767242431</v>
      </c>
      <c r="L3" s="7">
        <v>-2.13775428771972</v>
      </c>
      <c r="M3" s="7">
        <v>0.0882569122314453</v>
      </c>
      <c r="N3" s="7">
        <v>1.99929977416992</v>
      </c>
      <c r="O3" s="7">
        <v>43.9026473808288</v>
      </c>
      <c r="P3" s="7">
        <v>63.530288696289</v>
      </c>
      <c r="Q3" s="7">
        <v>47.3020484924316</v>
      </c>
      <c r="R3" s="7">
        <v>-0.0946160888671875</v>
      </c>
      <c r="S3" s="7">
        <v>1.43660213013408</v>
      </c>
    </row>
    <row r="4">
      <c r="A4" s="7">
        <v>20000.0</v>
      </c>
      <c r="B4" s="7">
        <v>4.0</v>
      </c>
      <c r="C4" s="7">
        <v>53.9709059682058</v>
      </c>
      <c r="D4" s="7" t="s">
        <v>28</v>
      </c>
      <c r="E4" s="7">
        <v>1.42809592501867</v>
      </c>
      <c r="F4" s="7">
        <v>-0.0469208269574398</v>
      </c>
      <c r="G4" s="7">
        <v>48.2918993637266</v>
      </c>
      <c r="H4" s="7">
        <v>0.104330363893777</v>
      </c>
      <c r="I4" s="7">
        <v>5.0</v>
      </c>
      <c r="J4" s="7">
        <v>2.0</v>
      </c>
      <c r="K4" s="7">
        <v>47.2944714750223</v>
      </c>
      <c r="L4" s="7">
        <v>-0.219658998707633</v>
      </c>
      <c r="M4" s="7">
        <v>0.0882625295155083</v>
      </c>
      <c r="N4" s="7">
        <v>3.99802592263292</v>
      </c>
      <c r="O4" s="7">
        <v>43.9195073255852</v>
      </c>
      <c r="P4" s="7">
        <v>64.2724609375</v>
      </c>
      <c r="Q4" s="7">
        <v>47.2952596939618</v>
      </c>
      <c r="R4" s="7">
        <v>0.00332687150186567</v>
      </c>
      <c r="S4" s="7">
        <v>5.03831143373929</v>
      </c>
    </row>
    <row r="5">
      <c r="A5" s="7">
        <v>20000.0</v>
      </c>
      <c r="B5" s="7">
        <v>6.0</v>
      </c>
      <c r="C5" s="7">
        <v>79.916862298007</v>
      </c>
      <c r="D5" s="7" t="s">
        <v>28</v>
      </c>
      <c r="E5" s="7">
        <v>3.03086953253078</v>
      </c>
      <c r="F5" s="7">
        <v>-0.105565095948958</v>
      </c>
      <c r="G5" s="7">
        <v>48.2810934333604</v>
      </c>
      <c r="H5" s="7">
        <v>0.270464523081121</v>
      </c>
      <c r="I5" s="7">
        <v>5.0</v>
      </c>
      <c r="J5" s="7">
        <v>2.0</v>
      </c>
      <c r="K5" s="7">
        <v>47.2771309620112</v>
      </c>
      <c r="L5" s="7">
        <v>0.859214137442669</v>
      </c>
      <c r="M5" s="7">
        <v>0.0885643650643268</v>
      </c>
      <c r="N5" s="7">
        <v>5.99922339595965</v>
      </c>
      <c r="O5" s="7">
        <v>44.8561463806759</v>
      </c>
      <c r="P5" s="7">
        <v>65.3126831054687</v>
      </c>
      <c r="Q5" s="7">
        <v>47.2776882494266</v>
      </c>
      <c r="R5" s="7">
        <v>0.156123147081972</v>
      </c>
      <c r="S5" s="7">
        <v>13.0583229092888</v>
      </c>
    </row>
    <row r="6">
      <c r="A6" s="7">
        <v>20000.0</v>
      </c>
      <c r="B6" s="7">
        <v>8.0</v>
      </c>
      <c r="C6" s="7">
        <v>105.792175065225</v>
      </c>
      <c r="D6" s="7" t="s">
        <v>28</v>
      </c>
      <c r="E6" s="7">
        <v>5.32205095118347</v>
      </c>
      <c r="F6" s="7">
        <v>-0.185300288923</v>
      </c>
      <c r="G6" s="7">
        <v>48.261805486494</v>
      </c>
      <c r="H6" s="7">
        <v>0.560527794587466</v>
      </c>
      <c r="I6" s="7">
        <v>5.0</v>
      </c>
      <c r="J6" s="7">
        <v>2.0</v>
      </c>
      <c r="K6" s="7">
        <v>47.2501367977009</v>
      </c>
      <c r="L6" s="7">
        <v>1.94093019096412</v>
      </c>
      <c r="M6" s="7">
        <v>0.0891303826327347</v>
      </c>
      <c r="N6" s="7">
        <v>7.99672778684701</v>
      </c>
      <c r="O6" s="7">
        <v>46.6132406737673</v>
      </c>
      <c r="P6" s="7">
        <v>66.7087249755859</v>
      </c>
      <c r="Q6" s="7">
        <v>47.2508882740836</v>
      </c>
      <c r="R6" s="7">
        <v>0.389461764055698</v>
      </c>
      <c r="S6" s="7">
        <v>27.0520833921538</v>
      </c>
    </row>
    <row r="7">
      <c r="A7" s="7">
        <v>20000.0</v>
      </c>
      <c r="B7" s="7">
        <v>10.0</v>
      </c>
      <c r="C7" s="7">
        <v>131.950446243286</v>
      </c>
      <c r="D7" s="7" t="s">
        <v>28</v>
      </c>
      <c r="E7" s="7">
        <v>8.32605471534749</v>
      </c>
      <c r="F7" s="7">
        <v>-0.28249263570483</v>
      </c>
      <c r="G7" s="7">
        <v>48.2332738026409</v>
      </c>
      <c r="H7" s="7">
        <v>0.998438901407459</v>
      </c>
      <c r="I7" s="7">
        <v>5.0</v>
      </c>
      <c r="J7" s="7">
        <v>2.0</v>
      </c>
      <c r="K7" s="7">
        <v>47.2118117523193</v>
      </c>
      <c r="L7" s="7">
        <v>3.61720985412597</v>
      </c>
      <c r="M7" s="7">
        <v>0.0900767517089843</v>
      </c>
      <c r="N7" s="7">
        <v>9.99772361755371</v>
      </c>
      <c r="O7" s="7">
        <v>49.5507521057128</v>
      </c>
      <c r="P7" s="7">
        <v>68.3890533447265</v>
      </c>
      <c r="Q7" s="7">
        <v>47.2124900054931</v>
      </c>
      <c r="R7" s="7">
        <v>0.792926025390625</v>
      </c>
      <c r="S7" s="7">
        <v>48.157976906794</v>
      </c>
    </row>
    <row r="8">
      <c r="A8" s="7">
        <v>20000.0</v>
      </c>
      <c r="B8" s="7">
        <v>12.0</v>
      </c>
      <c r="C8" s="7">
        <v>157.877545181198</v>
      </c>
      <c r="D8" s="7" t="s">
        <v>28</v>
      </c>
      <c r="E8" s="7">
        <v>11.9183240552022</v>
      </c>
      <c r="F8" s="7">
        <v>-0.401255740340814</v>
      </c>
      <c r="G8" s="7">
        <v>48.1920762821262</v>
      </c>
      <c r="H8" s="7">
        <v>1.63776391508117</v>
      </c>
      <c r="I8" s="7">
        <v>5.0</v>
      </c>
      <c r="J8" s="7">
        <v>2.0</v>
      </c>
      <c r="K8" s="7">
        <v>47.1702736622065</v>
      </c>
      <c r="L8" s="7">
        <v>5.52600029333313</v>
      </c>
      <c r="M8" s="7">
        <v>0.0913898221295864</v>
      </c>
      <c r="N8" s="7">
        <v>11.9962108099638</v>
      </c>
      <c r="O8" s="7">
        <v>53.6271310493127</v>
      </c>
      <c r="P8" s="7">
        <v>70.1688690185546</v>
      </c>
      <c r="Q8" s="7">
        <v>47.1714317359734</v>
      </c>
      <c r="R8" s="7">
        <v>1.43927070276061</v>
      </c>
      <c r="S8" s="7">
        <v>78.9272435277058</v>
      </c>
    </row>
    <row r="9">
      <c r="A9" s="7">
        <v>20000.0</v>
      </c>
      <c r="B9" s="7">
        <v>14.0</v>
      </c>
      <c r="C9" s="7">
        <v>183.712532688729</v>
      </c>
      <c r="D9" s="7" t="s">
        <v>28</v>
      </c>
      <c r="E9" s="7">
        <v>16.1335749283487</v>
      </c>
      <c r="F9" s="7">
        <v>-0.533845116463759</v>
      </c>
      <c r="G9" s="7">
        <v>48.138229143272</v>
      </c>
      <c r="H9" s="7">
        <v>2.48144403259794</v>
      </c>
      <c r="I9" s="7">
        <v>5.0</v>
      </c>
      <c r="J9" s="7">
        <v>2.0</v>
      </c>
      <c r="K9" s="7">
        <v>47.1076457464872</v>
      </c>
      <c r="L9" s="7">
        <v>7.60584019902926</v>
      </c>
      <c r="M9" s="7">
        <v>0.093192333012671</v>
      </c>
      <c r="N9" s="7">
        <v>13.9954082432077</v>
      </c>
      <c r="O9" s="7">
        <v>59.2227129200797</v>
      </c>
      <c r="P9" s="7">
        <v>72.0191650390625</v>
      </c>
      <c r="Q9" s="7">
        <v>47.1088804937713</v>
      </c>
      <c r="R9" s="7">
        <v>2.30183365095907</v>
      </c>
      <c r="S9" s="7">
        <v>119.452321447405</v>
      </c>
    </row>
    <row r="10">
      <c r="A10" s="7">
        <v>20000.0</v>
      </c>
      <c r="B10" s="7">
        <v>16.0</v>
      </c>
      <c r="C10" s="7">
        <v>209.593737094556</v>
      </c>
      <c r="D10" s="7" t="s">
        <v>28</v>
      </c>
      <c r="E10" s="7">
        <v>21.084621491007</v>
      </c>
      <c r="F10" s="7">
        <v>-0.693827590910529</v>
      </c>
      <c r="G10" s="7">
        <v>48.0689775125407</v>
      </c>
      <c r="H10" s="7">
        <v>3.62059679285909</v>
      </c>
      <c r="I10" s="7">
        <v>5.0</v>
      </c>
      <c r="J10" s="7">
        <v>2.0</v>
      </c>
      <c r="K10" s="7">
        <v>47.037551728054</v>
      </c>
      <c r="L10" s="7">
        <v>10.1231478411166</v>
      </c>
      <c r="M10" s="7">
        <v>0.0954554923138215</v>
      </c>
      <c r="N10" s="7">
        <v>15.9944362355701</v>
      </c>
      <c r="O10" s="7">
        <v>66.2495139202668</v>
      </c>
      <c r="P10" s="7">
        <v>74.0357971191406</v>
      </c>
      <c r="Q10" s="7">
        <v>47.0386978832643</v>
      </c>
      <c r="R10" s="7">
        <v>3.51792679971723</v>
      </c>
      <c r="S10" s="7">
        <v>174.03838581792</v>
      </c>
    </row>
    <row r="11">
      <c r="A11" s="7">
        <v>20000.0</v>
      </c>
      <c r="B11" s="7">
        <v>18.0</v>
      </c>
      <c r="C11" s="7">
        <v>234.472497361216</v>
      </c>
      <c r="D11" s="7" t="s">
        <v>28</v>
      </c>
      <c r="E11" s="7">
        <v>26.2615854143887</v>
      </c>
      <c r="F11" s="7">
        <v>-0.859021303466498</v>
      </c>
      <c r="G11" s="7">
        <v>47.9879058936626</v>
      </c>
      <c r="H11" s="7">
        <v>4.98711426015742</v>
      </c>
      <c r="I11" s="7">
        <v>5.0</v>
      </c>
      <c r="J11" s="7">
        <v>2.0</v>
      </c>
      <c r="K11" s="7">
        <v>46.9661478830214</v>
      </c>
      <c r="L11" s="7">
        <v>12.5823184340747</v>
      </c>
      <c r="M11" s="7">
        <v>0.0982379818437111</v>
      </c>
      <c r="N11" s="7">
        <v>17.9941252143821</v>
      </c>
      <c r="O11" s="7">
        <v>74.8867232669052</v>
      </c>
      <c r="P11" s="7">
        <v>75.8182067871093</v>
      </c>
      <c r="Q11" s="7">
        <v>46.9691275221791</v>
      </c>
      <c r="R11" s="7">
        <v>4.83494446408096</v>
      </c>
      <c r="S11" s="7">
        <v>239.321169797377</v>
      </c>
    </row>
    <row r="12">
      <c r="A12" s="7">
        <v>20000.0</v>
      </c>
      <c r="B12" s="7">
        <v>20.0</v>
      </c>
      <c r="C12" s="7">
        <v>258.645</v>
      </c>
      <c r="D12" s="7" t="s">
        <v>28</v>
      </c>
      <c r="E12" s="7">
        <v>32.2072894867155</v>
      </c>
      <c r="F12" s="7">
        <v>-1.04941263619802</v>
      </c>
      <c r="G12" s="7">
        <v>47.8832647303292</v>
      </c>
      <c r="H12" s="7">
        <v>6.72333674731911</v>
      </c>
      <c r="I12" s="7">
        <v>5.0</v>
      </c>
      <c r="J12" s="7">
        <v>2.0</v>
      </c>
      <c r="K12" s="7">
        <v>46.8210669708251</v>
      </c>
      <c r="L12" s="7">
        <v>15.2789853668212</v>
      </c>
      <c r="M12" s="7">
        <v>0.101693038940429</v>
      </c>
      <c r="N12" s="7">
        <v>19.9929074096679</v>
      </c>
      <c r="O12" s="7">
        <v>85.6125782775878</v>
      </c>
      <c r="P12" s="7">
        <v>77.7306823730468</v>
      </c>
      <c r="Q12" s="7">
        <v>46.824194946289</v>
      </c>
      <c r="R12" s="7">
        <v>6.57743408203125</v>
      </c>
      <c r="S12" s="7">
        <v>321.935313343031</v>
      </c>
    </row>
    <row r="13">
      <c r="A13" s="7">
        <v>20000.0</v>
      </c>
      <c r="B13" s="7">
        <v>22.0</v>
      </c>
      <c r="C13" s="7">
        <v>281.156023101806</v>
      </c>
      <c r="D13" s="7" t="s">
        <v>28</v>
      </c>
      <c r="E13" s="7">
        <v>37.9352715072302</v>
      </c>
      <c r="F13" s="7">
        <v>-1.23524270549753</v>
      </c>
      <c r="G13" s="7">
        <v>47.7666789594181</v>
      </c>
      <c r="H13" s="7">
        <v>8.6604298190303</v>
      </c>
      <c r="I13" s="7">
        <v>5.0</v>
      </c>
      <c r="J13" s="7">
        <v>2.0</v>
      </c>
      <c r="K13" s="7">
        <v>46.7190354919433</v>
      </c>
      <c r="L13" s="7">
        <v>17.850749130249</v>
      </c>
      <c r="M13" s="7">
        <v>0.105888290405273</v>
      </c>
      <c r="N13" s="7">
        <v>21.9924899291992</v>
      </c>
      <c r="O13" s="7">
        <v>98.6380290603637</v>
      </c>
      <c r="P13" s="7">
        <v>79.1457824707031</v>
      </c>
      <c r="Q13" s="7">
        <v>46.719464263916</v>
      </c>
      <c r="R13" s="7">
        <v>8.44409065246582</v>
      </c>
      <c r="S13" s="7">
        <v>413.679970816192</v>
      </c>
    </row>
    <row r="14">
      <c r="A14" s="7">
        <v>20000.0</v>
      </c>
      <c r="B14" s="7">
        <v>24.0</v>
      </c>
      <c r="C14" s="7">
        <v>302.642461700439</v>
      </c>
      <c r="D14" s="7" t="s">
        <v>28</v>
      </c>
      <c r="E14" s="7">
        <v>44.5251383589811</v>
      </c>
      <c r="F14" s="7">
        <v>-1.44624360806845</v>
      </c>
      <c r="G14" s="7">
        <v>47.6214854946208</v>
      </c>
      <c r="H14" s="7">
        <v>11.0154493432298</v>
      </c>
      <c r="I14" s="7">
        <v>5.0</v>
      </c>
      <c r="J14" s="7">
        <v>2.0</v>
      </c>
      <c r="K14" s="7">
        <v>46.5894891357421</v>
      </c>
      <c r="L14" s="7">
        <v>20.9554883575439</v>
      </c>
      <c r="M14" s="7">
        <v>0.110548858642578</v>
      </c>
      <c r="N14" s="7">
        <v>23.9917433166503</v>
      </c>
      <c r="O14" s="7">
        <v>113.107867393493</v>
      </c>
      <c r="P14" s="7">
        <v>79.6773681640625</v>
      </c>
      <c r="Q14" s="7">
        <v>46.5899090576171</v>
      </c>
      <c r="R14" s="7">
        <v>10.8325826263427</v>
      </c>
      <c r="S14" s="7">
        <v>524.572061115351</v>
      </c>
    </row>
    <row r="15">
      <c r="A15" s="7">
        <v>20000.0</v>
      </c>
      <c r="B15" s="7">
        <v>26.0</v>
      </c>
      <c r="C15" s="7">
        <v>323.215017290257</v>
      </c>
      <c r="D15" s="7" t="s">
        <v>28</v>
      </c>
      <c r="E15" s="7">
        <v>50.423926032607</v>
      </c>
      <c r="F15" s="7">
        <v>-1.63475585288273</v>
      </c>
      <c r="G15" s="7">
        <v>47.470464012022</v>
      </c>
      <c r="H15" s="7">
        <v>13.4591972468786</v>
      </c>
      <c r="I15" s="7">
        <v>5.0</v>
      </c>
      <c r="J15" s="7">
        <v>2.0</v>
      </c>
      <c r="K15" s="7">
        <v>46.4593613657785</v>
      </c>
      <c r="L15" s="7">
        <v>23.6703817642743</v>
      </c>
      <c r="M15" s="7">
        <v>0.115194140382074</v>
      </c>
      <c r="N15" s="7">
        <v>25.9907325251185</v>
      </c>
      <c r="O15" s="7">
        <v>127.528309532658</v>
      </c>
      <c r="P15" s="7">
        <v>79.0506134033203</v>
      </c>
      <c r="Q15" s="7">
        <v>46.4611751119888</v>
      </c>
      <c r="R15" s="7">
        <v>13.2782885802919</v>
      </c>
      <c r="S15" s="7">
        <v>638.914338538658</v>
      </c>
    </row>
    <row r="16">
      <c r="A16" s="7">
        <v>20000.0</v>
      </c>
      <c r="B16" s="7">
        <v>28.0</v>
      </c>
      <c r="C16" s="7">
        <v>342.296245727539</v>
      </c>
      <c r="D16" s="7" t="s">
        <v>28</v>
      </c>
      <c r="E16" s="7">
        <v>56.7360339087954</v>
      </c>
      <c r="F16" s="7">
        <v>-1.84152573165858</v>
      </c>
      <c r="G16" s="7">
        <v>47.2919074819626</v>
      </c>
      <c r="H16" s="7">
        <v>16.3059873031508</v>
      </c>
      <c r="I16" s="7">
        <v>5.0</v>
      </c>
      <c r="J16" s="7">
        <v>2.0</v>
      </c>
      <c r="K16" s="7">
        <v>46.2945789337158</v>
      </c>
      <c r="L16" s="7">
        <v>26.7197631072998</v>
      </c>
      <c r="M16" s="7">
        <v>0.119565505981445</v>
      </c>
      <c r="N16" s="7">
        <v>27.9906216430664</v>
      </c>
      <c r="O16" s="7">
        <v>141.104384613037</v>
      </c>
      <c r="P16" s="7">
        <v>77.3074798583984</v>
      </c>
      <c r="Q16" s="7">
        <v>46.295623474121</v>
      </c>
      <c r="R16" s="7">
        <v>16.1760815429687</v>
      </c>
      <c r="S16" s="7">
        <v>771.141242942667</v>
      </c>
    </row>
    <row r="17">
      <c r="A17" s="7">
        <v>20000.0</v>
      </c>
      <c r="B17" s="7">
        <v>30.0</v>
      </c>
      <c r="C17" s="7">
        <v>359.474276428222</v>
      </c>
      <c r="D17" s="7" t="s">
        <v>28</v>
      </c>
      <c r="E17" s="7">
        <v>63.1626609269062</v>
      </c>
      <c r="F17" s="7">
        <v>-2.04435926977265</v>
      </c>
      <c r="G17" s="7">
        <v>47.0895301187326</v>
      </c>
      <c r="H17" s="7">
        <v>19.3582063779285</v>
      </c>
      <c r="I17" s="7">
        <v>5.0</v>
      </c>
      <c r="J17" s="7">
        <v>2.0</v>
      </c>
      <c r="K17" s="7">
        <v>46.1426908111572</v>
      </c>
      <c r="L17" s="7">
        <v>29.5232255554199</v>
      </c>
      <c r="M17" s="7">
        <v>0.122140350341796</v>
      </c>
      <c r="N17" s="7">
        <v>29.9888130187988</v>
      </c>
      <c r="O17" s="7">
        <v>149.099734649658</v>
      </c>
      <c r="P17" s="7">
        <v>74.0592956542968</v>
      </c>
      <c r="Q17" s="7">
        <v>46.1446839904785</v>
      </c>
      <c r="R17" s="7">
        <v>19.2101220703125</v>
      </c>
      <c r="S17" s="7">
        <v>911.568842278108</v>
      </c>
    </row>
    <row r="18">
      <c r="A18" s="7">
        <v>20000.0</v>
      </c>
      <c r="B18" s="7">
        <v>32.0</v>
      </c>
      <c r="C18" s="7">
        <v>375.537095406755</v>
      </c>
      <c r="D18" s="7" t="s">
        <v>28</v>
      </c>
      <c r="E18" s="7">
        <v>69.3619971212696</v>
      </c>
      <c r="F18" s="7">
        <v>-2.24664494182279</v>
      </c>
      <c r="G18" s="7">
        <v>46.8252831471287</v>
      </c>
      <c r="H18" s="7">
        <v>22.7035403689682</v>
      </c>
      <c r="I18" s="7">
        <v>5.0</v>
      </c>
      <c r="J18" s="7">
        <v>2.0</v>
      </c>
      <c r="K18" s="7">
        <v>45.9331119973861</v>
      </c>
      <c r="L18" s="7">
        <v>32.3198612649642</v>
      </c>
      <c r="M18" s="7">
        <v>0.121667738577619</v>
      </c>
      <c r="N18" s="7">
        <v>31.9891819740409</v>
      </c>
      <c r="O18" s="7">
        <v>147.639065415111</v>
      </c>
      <c r="P18" s="7">
        <v>69.9418792724609</v>
      </c>
      <c r="Q18" s="7">
        <v>45.9397715857966</v>
      </c>
      <c r="R18" s="7">
        <v>22.4979405948771</v>
      </c>
      <c r="S18" s="7">
        <v>1063.0997062192</v>
      </c>
    </row>
    <row r="19">
      <c r="A19" s="7">
        <v>20000.0</v>
      </c>
      <c r="B19" s="7">
        <v>34.0</v>
      </c>
      <c r="C19" s="7">
        <v>392.277456710587</v>
      </c>
      <c r="D19" s="7" t="s">
        <v>28</v>
      </c>
      <c r="E19" s="7">
        <v>74.9458579852104</v>
      </c>
      <c r="F19" s="7">
        <v>-2.43631957384594</v>
      </c>
      <c r="G19" s="7">
        <v>46.48151358778</v>
      </c>
      <c r="H19" s="7">
        <v>26.2139173148496</v>
      </c>
      <c r="I19" s="7">
        <v>5.0</v>
      </c>
      <c r="J19" s="7">
        <v>2.0</v>
      </c>
      <c r="K19" s="7">
        <v>45.7024638617216</v>
      </c>
      <c r="L19" s="7">
        <v>35.0174553714581</v>
      </c>
      <c r="M19" s="7">
        <v>0.115116404063666</v>
      </c>
      <c r="N19" s="7">
        <v>33.9872147289674</v>
      </c>
      <c r="O19" s="7">
        <v>127.310194404564</v>
      </c>
      <c r="P19" s="7">
        <v>64.3838195800781</v>
      </c>
      <c r="Q19" s="7">
        <v>45.7000737735881</v>
      </c>
      <c r="R19" s="7">
        <v>26.1008820794708</v>
      </c>
      <c r="S19" s="7">
        <v>1218.46255385912</v>
      </c>
    </row>
    <row r="20">
      <c r="A20" s="7">
        <v>20000.0</v>
      </c>
      <c r="B20" s="7">
        <v>36.0</v>
      </c>
      <c r="C20" s="7">
        <v>406.715281143188</v>
      </c>
      <c r="D20" s="7" t="s">
        <v>28</v>
      </c>
      <c r="E20" s="7">
        <v>82.2958747594248</v>
      </c>
      <c r="F20" s="7">
        <v>-2.65204393239104</v>
      </c>
      <c r="G20" s="7">
        <v>46.1136600993471</v>
      </c>
      <c r="H20" s="7">
        <v>30.0079439005879</v>
      </c>
      <c r="I20" s="7">
        <v>5.0</v>
      </c>
      <c r="J20" s="7">
        <v>2.0</v>
      </c>
      <c r="K20" s="7">
        <v>45.4406095123291</v>
      </c>
      <c r="L20" s="7">
        <v>37.7713020324707</v>
      </c>
      <c r="M20" s="7">
        <v>0.0977564239501953</v>
      </c>
      <c r="N20" s="7">
        <v>35.9878424072265</v>
      </c>
      <c r="O20" s="7">
        <v>73.4303001976013</v>
      </c>
      <c r="P20" s="7">
        <v>55.5811157226562</v>
      </c>
      <c r="Q20" s="7">
        <v>45.4305921173095</v>
      </c>
      <c r="R20" s="7">
        <v>29.9632579803466</v>
      </c>
      <c r="S20" s="7">
        <v>1383.77612531198</v>
      </c>
    </row>
  </sheetData>
  <drawing r:id="rId1"/>
</worksheet>
</file>