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ternal Presentation" sheetId="1" r:id="rId3"/>
    <sheet state="visible" name="IQ_Vertiq_8108_150Kv_G27x8.8R_2" sheetId="2" r:id="rId4"/>
  </sheets>
  <definedNames/>
  <calcPr/>
</workbook>
</file>

<file path=xl/sharedStrings.xml><?xml version="1.0" encoding="utf-8"?>
<sst xmlns="http://schemas.openxmlformats.org/spreadsheetml/2006/main" count="41" uniqueCount="29">
  <si>
    <t>Commanded Voltage
(V)</t>
  </si>
  <si>
    <t>Supply Voltage
(V)</t>
  </si>
  <si>
    <t>Supply Current
(A)</t>
  </si>
  <si>
    <t>Input Power
(W)</t>
  </si>
  <si>
    <t>Speed
(RPM)</t>
  </si>
  <si>
    <t>Torque
(Nm)</t>
  </si>
  <si>
    <t>Motor-Controller Efficiency
(%)</t>
  </si>
  <si>
    <t>Thrust
(g)</t>
  </si>
  <si>
    <t>Propulsion Efficiency
(g / W)</t>
  </si>
  <si>
    <t>sampling_rate</t>
  </si>
  <si>
    <t>voltage_command</t>
  </si>
  <si>
    <t>velocity</t>
  </si>
  <si>
    <t>time</t>
  </si>
  <si>
    <t>thrust</t>
  </si>
  <si>
    <t>torque</t>
  </si>
  <si>
    <t>voltage_measured</t>
  </si>
  <si>
    <t>current_measured</t>
  </si>
  <si>
    <t>sampling_time</t>
  </si>
  <si>
    <t>settling_time</t>
  </si>
  <si>
    <t>supply_volts</t>
  </si>
  <si>
    <t>motor_amps</t>
  </si>
  <si>
    <t>resistance</t>
  </si>
  <si>
    <t>drive_volts</t>
  </si>
  <si>
    <t>coil_temp</t>
  </si>
  <si>
    <t>uc_temp</t>
  </si>
  <si>
    <t>pmc_volts</t>
  </si>
  <si>
    <t>pmc_amps</t>
  </si>
  <si>
    <t>input_power</t>
  </si>
  <si>
    <t>[]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</si>
</sst>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"/>
    <numFmt numFmtId="165" formatCode="0.0%"/>
    <numFmt numFmtId="166" formatCode="#,##0.0"/>
  </numFmts>
  <fonts count="3">
    <font>
      <sz val="10.0"/>
      <color rgb="FF000000"/>
      <name val="Arial"/>
    </font>
    <font>
      <b/>
    </font>
    <font/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0" fontId="2" numFmtId="0" xfId="0" applyAlignment="1" applyFont="1">
      <alignment shrinkToFit="0" vertical="center" wrapText="1"/>
    </xf>
    <xf borderId="0" fillId="0" fontId="2" numFmtId="164" xfId="0" applyAlignment="1" applyFont="1" applyNumberFormat="1">
      <alignment horizontal="center"/>
    </xf>
    <xf borderId="0" fillId="0" fontId="2" numFmtId="1" xfId="0" applyAlignment="1" applyFont="1" applyNumberFormat="1">
      <alignment horizontal="center"/>
    </xf>
    <xf borderId="0" fillId="0" fontId="2" numFmtId="2" xfId="0" applyAlignment="1" applyFont="1" applyNumberFormat="1">
      <alignment horizontal="center"/>
    </xf>
    <xf borderId="0" fillId="0" fontId="2" numFmtId="165" xfId="0" applyAlignment="1" applyFont="1" applyNumberFormat="1">
      <alignment horizontal="center"/>
    </xf>
    <xf borderId="0" fillId="0" fontId="2" numFmtId="166" xfId="0" applyAlignment="1" applyFont="1" applyNumberFormat="1">
      <alignment horizontal="center"/>
    </xf>
    <xf borderId="0" fillId="0" fontId="2" numFmtId="10" xfId="0" applyFont="1" applyNumberFormat="1"/>
    <xf borderId="0" fillId="0" fontId="2" numFmtId="0" xfId="0" applyAlignment="1" applyFont="1">
      <alignment readingOrder="0"/>
    </xf>
    <xf borderId="0" fillId="0" fontId="2" numFmtId="2" xfId="0" applyAlignment="1" applyFont="1" applyNumberFormat="1">
      <alignment readingOrder="0"/>
    </xf>
    <xf borderId="0" fillId="0" fontId="2" numFmtId="2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0"/>
    <col customWidth="1" min="2" max="2" width="19.14"/>
    <col customWidth="1" min="3" max="9" width="18.0"/>
    <col customWidth="1" min="10" max="15" width="24.43"/>
  </cols>
  <sheetData>
    <row r="1" ht="57.0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>
      <c r="A2" s="3">
        <f>IQ_Vertiq_8108_150Kv_G27x8.8R_2!B3</f>
        <v>2</v>
      </c>
      <c r="B2" s="3">
        <f>IQ_Vertiq_8108_150Kv_G27x8.8R_2!G3</f>
        <v>24.12523522</v>
      </c>
      <c r="C2" s="3">
        <f>IQ_Vertiq_8108_150Kv_G27x8.8R_2!H3</f>
        <v>0.04076870057</v>
      </c>
      <c r="D2" s="4">
        <f t="shared" ref="D2:D13" si="1">B2*C2</f>
        <v>0.9835544911</v>
      </c>
      <c r="E2" s="4">
        <f>round(9.5493*ABS(IQ_Vertiq_8108_150Kv_G27x8.8R_2!C3),-1)</f>
        <v>260</v>
      </c>
      <c r="F2" s="5">
        <f>ABS(IQ_Vertiq_8108_150Kv_G27x8.8R_2!F3)</f>
        <v>0.01306177601</v>
      </c>
      <c r="G2" s="6">
        <f t="shared" ref="G2:G13" si="2">F2*E2/9.5493/D2</f>
        <v>0.3615810129</v>
      </c>
      <c r="H2" s="4">
        <f>round(101.97162*ABS(IQ_Vertiq_8108_150Kv_G27x8.8R_2!E3), -1)</f>
        <v>30</v>
      </c>
      <c r="I2" s="7">
        <f t="shared" ref="I2:I13" si="3">H2/D2</f>
        <v>30.50161457</v>
      </c>
    </row>
    <row r="3">
      <c r="A3" s="3">
        <f>IQ_Vertiq_8108_150Kv_G27x8.8R_2!B4</f>
        <v>4</v>
      </c>
      <c r="B3" s="3">
        <f>IQ_Vertiq_8108_150Kv_G27x8.8R_2!G4</f>
        <v>24.11606806</v>
      </c>
      <c r="C3" s="3">
        <f>IQ_Vertiq_8108_150Kv_G27x8.8R_2!H4</f>
        <v>0.1853614523</v>
      </c>
      <c r="D3" s="4">
        <f t="shared" si="1"/>
        <v>4.470189399</v>
      </c>
      <c r="E3" s="4">
        <f>ROUND(9.5493*ABS(IQ_Vertiq_8108_150Kv_G27x8.8R_2!C4),-1)</f>
        <v>520</v>
      </c>
      <c r="F3" s="5">
        <f>ABS(IQ_Vertiq_8108_150Kv_G27x8.8R_2!F4)</f>
        <v>0.04960678004</v>
      </c>
      <c r="G3" s="6">
        <f t="shared" si="2"/>
        <v>0.6042921046</v>
      </c>
      <c r="H3" s="4">
        <f>round(101.97162*ABS(IQ_Vertiq_8108_150Kv_G27x8.8R_2!E4), -1)</f>
        <v>130</v>
      </c>
      <c r="I3" s="7">
        <f t="shared" si="3"/>
        <v>29.08154183</v>
      </c>
    </row>
    <row r="4">
      <c r="A4" s="3">
        <f>IQ_Vertiq_8108_150Kv_G27x8.8R_2!B5</f>
        <v>6</v>
      </c>
      <c r="B4" s="3">
        <f>IQ_Vertiq_8108_150Kv_G27x8.8R_2!G5</f>
        <v>24.09437428</v>
      </c>
      <c r="C4" s="3">
        <f>IQ_Vertiq_8108_150Kv_G27x8.8R_2!H5</f>
        <v>0.5136100774</v>
      </c>
      <c r="D4" s="4">
        <f t="shared" si="1"/>
        <v>12.37511344</v>
      </c>
      <c r="E4" s="4">
        <f>ROUND(9.5493*ABS(IQ_Vertiq_8108_150Kv_G27x8.8R_2!C5),-1)</f>
        <v>780</v>
      </c>
      <c r="F4" s="5">
        <f>ABS(IQ_Vertiq_8108_150Kv_G27x8.8R_2!F5)</f>
        <v>0.1109617515</v>
      </c>
      <c r="G4" s="6">
        <f t="shared" si="2"/>
        <v>0.7323980509</v>
      </c>
      <c r="H4" s="4">
        <f>round(101.97162*ABS(IQ_Vertiq_8108_150Kv_G27x8.8R_2!E5), -1)</f>
        <v>300</v>
      </c>
      <c r="I4" s="7">
        <f t="shared" si="3"/>
        <v>24.24220202</v>
      </c>
    </row>
    <row r="5">
      <c r="A5" s="3">
        <f>IQ_Vertiq_8108_150Kv_G27x8.8R_2!B6</f>
        <v>8</v>
      </c>
      <c r="B5" s="3">
        <f>IQ_Vertiq_8108_150Kv_G27x8.8R_2!G6</f>
        <v>24.05525173</v>
      </c>
      <c r="C5" s="3">
        <f>IQ_Vertiq_8108_150Kv_G27x8.8R_2!H6</f>
        <v>1.125605628</v>
      </c>
      <c r="D5" s="4">
        <f t="shared" si="1"/>
        <v>27.07672674</v>
      </c>
      <c r="E5" s="4">
        <f>ROUND(9.5493*ABS(IQ_Vertiq_8108_150Kv_G27x8.8R_2!C6),-1)</f>
        <v>1040</v>
      </c>
      <c r="F5" s="5">
        <f>ABS(IQ_Vertiq_8108_150Kv_G27x8.8R_2!F6)</f>
        <v>0.199006601</v>
      </c>
      <c r="G5" s="6">
        <f t="shared" si="2"/>
        <v>0.8004479965</v>
      </c>
      <c r="H5" s="4">
        <f>round(101.97162*ABS(IQ_Vertiq_8108_150Kv_G27x8.8R_2!E6), -1)</f>
        <v>560</v>
      </c>
      <c r="I5" s="7">
        <f t="shared" si="3"/>
        <v>20.68196815</v>
      </c>
    </row>
    <row r="6">
      <c r="A6" s="3">
        <f>IQ_Vertiq_8108_150Kv_G27x8.8R_2!B7</f>
        <v>10</v>
      </c>
      <c r="B6" s="3">
        <f>IQ_Vertiq_8108_150Kv_G27x8.8R_2!G7</f>
        <v>24.00051451</v>
      </c>
      <c r="C6" s="3">
        <f>IQ_Vertiq_8108_150Kv_G27x8.8R_2!H7</f>
        <v>2.03180483</v>
      </c>
      <c r="D6" s="4">
        <f t="shared" si="1"/>
        <v>48.76436129</v>
      </c>
      <c r="E6" s="4">
        <f>ROUND(9.5493*ABS(IQ_Vertiq_8108_150Kv_G27x8.8R_2!C7),-1)</f>
        <v>1300</v>
      </c>
      <c r="F6" s="5">
        <f>ABS(IQ_Vertiq_8108_150Kv_G27x8.8R_2!F7)</f>
        <v>0.29839791</v>
      </c>
      <c r="G6" s="6">
        <f t="shared" si="2"/>
        <v>0.8330384585</v>
      </c>
      <c r="H6" s="4">
        <f>round(101.97162*ABS(IQ_Vertiq_8108_150Kv_G27x8.8R_2!E7), -1)</f>
        <v>870</v>
      </c>
      <c r="I6" s="7">
        <f t="shared" si="3"/>
        <v>17.84089808</v>
      </c>
    </row>
    <row r="7">
      <c r="A7" s="3">
        <f>IQ_Vertiq_8108_150Kv_G27x8.8R_2!B8</f>
        <v>12</v>
      </c>
      <c r="B7" s="3">
        <f>IQ_Vertiq_8108_150Kv_G27x8.8R_2!G8</f>
        <v>23.92014114</v>
      </c>
      <c r="C7" s="3">
        <f>IQ_Vertiq_8108_150Kv_G27x8.8R_2!H8</f>
        <v>3.382899732</v>
      </c>
      <c r="D7" s="4">
        <f t="shared" si="1"/>
        <v>80.91943906</v>
      </c>
      <c r="E7" s="4">
        <f>ROUND(9.5493*ABS(IQ_Vertiq_8108_150Kv_G27x8.8R_2!C8),-1)</f>
        <v>1550</v>
      </c>
      <c r="F7" s="5">
        <f>ABS(IQ_Vertiq_8108_150Kv_G27x8.8R_2!F8)</f>
        <v>0.4235873411</v>
      </c>
      <c r="G7" s="6">
        <f t="shared" si="2"/>
        <v>0.8496699716</v>
      </c>
      <c r="H7" s="4">
        <f>round(101.97162*ABS(IQ_Vertiq_8108_150Kv_G27x8.8R_2!E8), -1)</f>
        <v>1260</v>
      </c>
      <c r="I7" s="7">
        <f t="shared" si="3"/>
        <v>15.57104219</v>
      </c>
    </row>
    <row r="8">
      <c r="A8" s="3">
        <f>IQ_Vertiq_8108_150Kv_G27x8.8R_2!B9</f>
        <v>14</v>
      </c>
      <c r="B8" s="3">
        <f>IQ_Vertiq_8108_150Kv_G27x8.8R_2!G9</f>
        <v>23.81112822</v>
      </c>
      <c r="C8" s="3">
        <f>IQ_Vertiq_8108_150Kv_G27x8.8R_2!H9</f>
        <v>5.236366223</v>
      </c>
      <c r="D8" s="4">
        <f t="shared" si="1"/>
        <v>124.6837875</v>
      </c>
      <c r="E8" s="4">
        <f>ROUND(9.5493*ABS(IQ_Vertiq_8108_150Kv_G27x8.8R_2!C9),-1)</f>
        <v>1800</v>
      </c>
      <c r="F8" s="5">
        <f>ABS(IQ_Vertiq_8108_150Kv_G27x8.8R_2!F9)</f>
        <v>0.5706193083</v>
      </c>
      <c r="G8" s="6">
        <f t="shared" si="2"/>
        <v>0.8626555969</v>
      </c>
      <c r="H8" s="4">
        <f>round(101.97162*ABS(IQ_Vertiq_8108_150Kv_G27x8.8R_2!E9), -1)</f>
        <v>1720</v>
      </c>
      <c r="I8" s="7">
        <f t="shared" si="3"/>
        <v>13.79489695</v>
      </c>
    </row>
    <row r="9">
      <c r="A9" s="3">
        <f>IQ_Vertiq_8108_150Kv_G27x8.8R_2!B10</f>
        <v>16</v>
      </c>
      <c r="B9" s="3">
        <f>IQ_Vertiq_8108_150Kv_G27x8.8R_2!G10</f>
        <v>23.66710722</v>
      </c>
      <c r="C9" s="3">
        <f>IQ_Vertiq_8108_150Kv_G27x8.8R_2!H10</f>
        <v>7.67308188</v>
      </c>
      <c r="D9" s="4">
        <f t="shared" si="1"/>
        <v>181.5996516</v>
      </c>
      <c r="E9" s="4">
        <f>ROUND(9.5493*ABS(IQ_Vertiq_8108_150Kv_G27x8.8R_2!C10),-1)</f>
        <v>2050</v>
      </c>
      <c r="F9" s="5">
        <f>ABS(IQ_Vertiq_8108_150Kv_G27x8.8R_2!F10)</f>
        <v>0.7364231264</v>
      </c>
      <c r="G9" s="6">
        <f t="shared" si="2"/>
        <v>0.8705520274</v>
      </c>
      <c r="H9" s="4">
        <f>round(101.97162*ABS(IQ_Vertiq_8108_150Kv_G27x8.8R_2!E10), -1)</f>
        <v>2260</v>
      </c>
      <c r="I9" s="7">
        <f t="shared" si="3"/>
        <v>12.4449578</v>
      </c>
    </row>
    <row r="10">
      <c r="A10" s="3">
        <f>IQ_Vertiq_8108_150Kv_G27x8.8R_2!B11</f>
        <v>18</v>
      </c>
      <c r="B10" s="3">
        <f>IQ_Vertiq_8108_150Kv_G27x8.8R_2!G11</f>
        <v>23.48908023</v>
      </c>
      <c r="C10" s="3">
        <f>IQ_Vertiq_8108_150Kv_G27x8.8R_2!H11</f>
        <v>10.72689868</v>
      </c>
      <c r="D10" s="4">
        <f t="shared" si="1"/>
        <v>251.9649837</v>
      </c>
      <c r="E10" s="4">
        <f>ROUND(9.5493*ABS(IQ_Vertiq_8108_150Kv_G27x8.8R_2!C11),-1)</f>
        <v>2300</v>
      </c>
      <c r="F10" s="5">
        <f>ABS(IQ_Vertiq_8108_150Kv_G27x8.8R_2!F11)</f>
        <v>0.9149228723</v>
      </c>
      <c r="G10" s="6">
        <f t="shared" si="2"/>
        <v>0.8745821186</v>
      </c>
      <c r="H10" s="4">
        <f>round(101.97162*ABS(IQ_Vertiq_8108_150Kv_G27x8.8R_2!E11), -1)</f>
        <v>2830</v>
      </c>
      <c r="I10" s="7">
        <f t="shared" si="3"/>
        <v>11.23171942</v>
      </c>
    </row>
    <row r="11">
      <c r="A11" s="3">
        <f>IQ_Vertiq_8108_150Kv_G27x8.8R_2!B12</f>
        <v>20</v>
      </c>
      <c r="B11" s="3">
        <f>IQ_Vertiq_8108_150Kv_G27x8.8R_2!G12</f>
        <v>23.25862921</v>
      </c>
      <c r="C11" s="3">
        <f>IQ_Vertiq_8108_150Kv_G27x8.8R_2!H12</f>
        <v>14.63225267</v>
      </c>
      <c r="D11" s="4">
        <f t="shared" si="1"/>
        <v>340.3261393</v>
      </c>
      <c r="E11" s="4">
        <f>ROUND(9.5493*ABS(IQ_Vertiq_8108_150Kv_G27x8.8R_2!C12),-1)</f>
        <v>2540</v>
      </c>
      <c r="F11" s="5">
        <f>ABS(IQ_Vertiq_8108_150Kv_G27x8.8R_2!F12)</f>
        <v>1.120304558</v>
      </c>
      <c r="G11" s="6">
        <f t="shared" si="2"/>
        <v>0.8755943995</v>
      </c>
      <c r="H11" s="4">
        <f>round(101.97162*ABS(IQ_Vertiq_8108_150Kv_G27x8.8R_2!E12), -1)</f>
        <v>3490</v>
      </c>
      <c r="I11" s="7">
        <f t="shared" si="3"/>
        <v>10.25486907</v>
      </c>
    </row>
    <row r="12">
      <c r="A12" s="3">
        <f>IQ_Vertiq_8108_150Kv_G27x8.8R_2!B13</f>
        <v>22</v>
      </c>
      <c r="B12" s="3">
        <f>IQ_Vertiq_8108_150Kv_G27x8.8R_2!G13</f>
        <v>22.99283477</v>
      </c>
      <c r="C12" s="3">
        <f>IQ_Vertiq_8108_150Kv_G27x8.8R_2!H13</f>
        <v>19.01739576</v>
      </c>
      <c r="D12" s="4">
        <f t="shared" si="1"/>
        <v>437.2638383</v>
      </c>
      <c r="E12" s="4">
        <f>ROUND(9.5493*ABS(IQ_Vertiq_8108_150Kv_G27x8.8R_2!C13),-1)</f>
        <v>2760</v>
      </c>
      <c r="F12" s="5">
        <f>ABS(IQ_Vertiq_8108_150Kv_G27x8.8R_2!F13)</f>
        <v>1.320361182</v>
      </c>
      <c r="G12" s="6">
        <f t="shared" si="2"/>
        <v>0.872743715</v>
      </c>
      <c r="H12" s="4">
        <f>round(101.97162*ABS(IQ_Vertiq_8108_150Kv_G27x8.8R_2!E13), -1)</f>
        <v>4140</v>
      </c>
      <c r="I12" s="7">
        <f t="shared" si="3"/>
        <v>9.467967934</v>
      </c>
    </row>
    <row r="13">
      <c r="A13" s="3">
        <f>IQ_Vertiq_8108_150Kv_G27x8.8R_2!B14</f>
        <v>24</v>
      </c>
      <c r="B13" s="3">
        <f>IQ_Vertiq_8108_150Kv_G27x8.8R_2!G14</f>
        <v>22.91080098</v>
      </c>
      <c r="C13" s="3">
        <f>IQ_Vertiq_8108_150Kv_G27x8.8R_2!H14</f>
        <v>20.33742668</v>
      </c>
      <c r="D13" s="4">
        <f t="shared" si="1"/>
        <v>465.9467351</v>
      </c>
      <c r="E13" s="4">
        <f>ROUND(9.5493*ABS(IQ_Vertiq_8108_150Kv_G27x8.8R_2!C14),-1)</f>
        <v>2820</v>
      </c>
      <c r="F13" s="5">
        <f>ABS(IQ_Vertiq_8108_150Kv_G27x8.8R_2!F14)</f>
        <v>1.37525839</v>
      </c>
      <c r="G13" s="6">
        <f t="shared" si="2"/>
        <v>0.8716168173</v>
      </c>
      <c r="H13" s="4">
        <f>round(101.97162*ABS(IQ_Vertiq_8108_150Kv_G27x8.8R_2!E14), -1)</f>
        <v>4310</v>
      </c>
      <c r="I13" s="7">
        <f t="shared" si="3"/>
        <v>9.249984333</v>
      </c>
    </row>
    <row r="14">
      <c r="A14" t="str">
        <f>IQ_Vertiq_8108_150Kv_G27x8.8R_2!B15</f>
        <v/>
      </c>
    </row>
    <row r="15">
      <c r="A15" t="str">
        <f>IQ_Vertiq_8108_150Kv_G27x8.8R_2!B16</f>
        <v/>
      </c>
    </row>
    <row r="19">
      <c r="F19" s="8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9" t="s">
        <v>9</v>
      </c>
      <c r="B1" s="9" t="s">
        <v>10</v>
      </c>
      <c r="C1" s="9" t="s">
        <v>11</v>
      </c>
      <c r="D1" s="9" t="s">
        <v>12</v>
      </c>
      <c r="E1" s="9" t="s">
        <v>13</v>
      </c>
      <c r="F1" s="9" t="s">
        <v>14</v>
      </c>
      <c r="G1" s="9" t="s">
        <v>15</v>
      </c>
      <c r="H1" s="9" t="s">
        <v>16</v>
      </c>
      <c r="I1" s="9" t="s">
        <v>17</v>
      </c>
      <c r="J1" s="9" t="s">
        <v>18</v>
      </c>
      <c r="K1" s="9" t="s">
        <v>19</v>
      </c>
      <c r="L1" s="9" t="s">
        <v>20</v>
      </c>
      <c r="M1" s="9" t="s">
        <v>21</v>
      </c>
      <c r="N1" s="9" t="s">
        <v>22</v>
      </c>
      <c r="O1" s="9" t="s">
        <v>23</v>
      </c>
      <c r="P1" s="9" t="s">
        <v>24</v>
      </c>
      <c r="Q1" s="9" t="s">
        <v>25</v>
      </c>
      <c r="R1" s="9" t="s">
        <v>26</v>
      </c>
      <c r="S1" s="9" t="s">
        <v>27</v>
      </c>
    </row>
    <row r="2">
      <c r="A2" s="10">
        <v>20000.0</v>
      </c>
      <c r="B2" s="10">
        <v>0.0</v>
      </c>
      <c r="C2" s="10">
        <v>-0.00353836059570312</v>
      </c>
      <c r="D2" s="10" t="s">
        <v>28</v>
      </c>
      <c r="E2" s="10">
        <v>-0.00281645390303617</v>
      </c>
      <c r="F2" s="10">
        <v>-4.4143556300488E-4</v>
      </c>
      <c r="G2" s="10">
        <v>24.1278953554661</v>
      </c>
      <c r="H2" s="10">
        <v>0.00266601415074737</v>
      </c>
      <c r="I2" s="10">
        <v>5.0</v>
      </c>
      <c r="J2" s="10">
        <v>2.0</v>
      </c>
      <c r="K2" s="10">
        <v>23.6787758636474</v>
      </c>
      <c r="L2" s="10">
        <v>0.0</v>
      </c>
      <c r="M2" s="10">
        <v>0.0829875946044921</v>
      </c>
      <c r="N2" s="10">
        <v>0.0</v>
      </c>
      <c r="O2" s="10">
        <v>27.5418945789337</v>
      </c>
      <c r="P2" s="10">
        <v>42.6471099853515</v>
      </c>
      <c r="Q2" s="10">
        <v>23.6791560363769</v>
      </c>
      <c r="R2" s="10">
        <v>0.0447132110595703</v>
      </c>
      <c r="S2" s="10">
        <v>0.0643253104454244</v>
      </c>
      <c r="T2" s="11"/>
      <c r="U2" s="11"/>
      <c r="V2" s="11"/>
      <c r="W2" s="11"/>
      <c r="X2" s="11"/>
      <c r="Y2" s="11"/>
      <c r="Z2" s="11"/>
    </row>
    <row r="3">
      <c r="A3" s="10">
        <v>20000.0</v>
      </c>
      <c r="B3" s="10">
        <v>2.0</v>
      </c>
      <c r="C3" s="10">
        <v>27.3147471413683</v>
      </c>
      <c r="D3" s="10" t="s">
        <v>28</v>
      </c>
      <c r="E3" s="10">
        <v>0.286236339439024</v>
      </c>
      <c r="F3" s="10">
        <v>-0.0130617760142899</v>
      </c>
      <c r="G3" s="10">
        <v>24.1252352234582</v>
      </c>
      <c r="H3" s="10">
        <v>0.0407687005729387</v>
      </c>
      <c r="I3" s="10">
        <v>5.0</v>
      </c>
      <c r="J3" s="10">
        <v>2.0</v>
      </c>
      <c r="K3" s="10">
        <v>23.6758709807894</v>
      </c>
      <c r="L3" s="10">
        <v>2.10223586049245</v>
      </c>
      <c r="M3" s="10">
        <v>0.0831299587268734</v>
      </c>
      <c r="N3" s="10">
        <v>1.99970400985793</v>
      </c>
      <c r="O3" s="10">
        <v>27.9858154752361</v>
      </c>
      <c r="P3" s="10">
        <v>42.8140563964843</v>
      </c>
      <c r="Q3" s="10">
        <v>23.6762625471276</v>
      </c>
      <c r="R3" s="10">
        <v>0.0692781666618081</v>
      </c>
      <c r="S3" s="10">
        <v>0.983554491076882</v>
      </c>
      <c r="T3" s="11"/>
      <c r="U3" s="11"/>
      <c r="V3" s="11"/>
      <c r="W3" s="11"/>
      <c r="X3" s="11"/>
      <c r="Y3" s="11"/>
      <c r="Z3" s="11"/>
    </row>
    <row r="4">
      <c r="A4" s="10">
        <v>20000.0</v>
      </c>
      <c r="B4" s="10">
        <v>4.0</v>
      </c>
      <c r="C4" s="10">
        <v>54.6767995654053</v>
      </c>
      <c r="D4" s="10" t="s">
        <v>28</v>
      </c>
      <c r="E4" s="10">
        <v>1.22938038676457</v>
      </c>
      <c r="F4" s="10">
        <v>-0.0496067800385032</v>
      </c>
      <c r="G4" s="10">
        <v>24.1160680622525</v>
      </c>
      <c r="H4" s="10">
        <v>0.185361452287303</v>
      </c>
      <c r="I4" s="10">
        <v>5.0</v>
      </c>
      <c r="J4" s="10">
        <v>2.0</v>
      </c>
      <c r="K4" s="10">
        <v>23.6670071426315</v>
      </c>
      <c r="L4" s="10">
        <v>1.77494440031288</v>
      </c>
      <c r="M4" s="10">
        <v>0.083160400390625</v>
      </c>
      <c r="N4" s="10">
        <v>3.99941933095751</v>
      </c>
      <c r="O4" s="10">
        <v>28.0671409398169</v>
      </c>
      <c r="P4" s="10">
        <v>42.9250030517578</v>
      </c>
      <c r="Q4" s="10">
        <v>23.6672698063636</v>
      </c>
      <c r="R4" s="10">
        <v>0.197601090616254</v>
      </c>
      <c r="S4" s="10">
        <v>4.47018939947859</v>
      </c>
      <c r="T4" s="11"/>
      <c r="U4" s="11"/>
      <c r="V4" s="11"/>
      <c r="W4" s="11"/>
      <c r="X4" s="11"/>
      <c r="Y4" s="11"/>
      <c r="Z4" s="11"/>
    </row>
    <row r="5">
      <c r="A5" s="10">
        <v>20000.0</v>
      </c>
      <c r="B5" s="10">
        <v>6.0</v>
      </c>
      <c r="C5" s="10">
        <v>81.6003890156152</v>
      </c>
      <c r="D5" s="10" t="s">
        <v>28</v>
      </c>
      <c r="E5" s="10">
        <v>2.91002720021718</v>
      </c>
      <c r="F5" s="10">
        <v>-0.11096175147797</v>
      </c>
      <c r="G5" s="10">
        <v>24.0943742842244</v>
      </c>
      <c r="H5" s="10">
        <v>0.513610077402191</v>
      </c>
      <c r="I5" s="10">
        <v>5.0</v>
      </c>
      <c r="J5" s="10">
        <v>2.0</v>
      </c>
      <c r="K5" s="10">
        <v>23.6454344033008</v>
      </c>
      <c r="L5" s="10">
        <v>2.34248329276469</v>
      </c>
      <c r="M5" s="10">
        <v>0.083160400390625</v>
      </c>
      <c r="N5" s="10">
        <v>5.99891586683282</v>
      </c>
      <c r="O5" s="10">
        <v>28.0838059097973</v>
      </c>
      <c r="P5" s="10">
        <v>42.7325744628906</v>
      </c>
      <c r="Q5" s="10">
        <v>23.6456912216262</v>
      </c>
      <c r="R5" s="10">
        <v>0.482050805542599</v>
      </c>
      <c r="S5" s="10">
        <v>12.3751134410778</v>
      </c>
      <c r="T5" s="11"/>
      <c r="U5" s="11"/>
      <c r="V5" s="11"/>
      <c r="W5" s="11"/>
      <c r="X5" s="11"/>
      <c r="Y5" s="11"/>
      <c r="Z5" s="11"/>
    </row>
    <row r="6">
      <c r="A6" s="10">
        <v>20000.0</v>
      </c>
      <c r="B6" s="10">
        <v>8.0</v>
      </c>
      <c r="C6" s="10">
        <v>108.52874885559</v>
      </c>
      <c r="D6" s="10" t="s">
        <v>28</v>
      </c>
      <c r="E6" s="10">
        <v>5.49375976136383</v>
      </c>
      <c r="F6" s="10">
        <v>-0.199006600975847</v>
      </c>
      <c r="G6" s="10">
        <v>24.0552517347316</v>
      </c>
      <c r="H6" s="10">
        <v>1.12560562834519</v>
      </c>
      <c r="I6" s="10">
        <v>5.0</v>
      </c>
      <c r="J6" s="10">
        <v>2.0</v>
      </c>
      <c r="K6" s="10">
        <v>23.6085425567626</v>
      </c>
      <c r="L6" s="10">
        <v>3.61649314880371</v>
      </c>
      <c r="M6" s="10">
        <v>0.0832061004638671</v>
      </c>
      <c r="N6" s="10">
        <v>7.99848472595214</v>
      </c>
      <c r="O6" s="10">
        <v>28.2212139320373</v>
      </c>
      <c r="P6" s="10">
        <v>42.694580078125</v>
      </c>
      <c r="Q6" s="10">
        <v>23.6089538574218</v>
      </c>
      <c r="R6" s="10">
        <v>1.11598960876464</v>
      </c>
      <c r="S6" s="10">
        <v>27.0767267438745</v>
      </c>
      <c r="T6" s="11"/>
      <c r="U6" s="11"/>
      <c r="V6" s="11"/>
      <c r="W6" s="11"/>
      <c r="X6" s="11"/>
      <c r="Y6" s="11"/>
      <c r="Z6" s="11"/>
    </row>
    <row r="7">
      <c r="A7" s="10">
        <v>20000.0</v>
      </c>
      <c r="B7" s="10">
        <v>10.0</v>
      </c>
      <c r="C7" s="10">
        <v>135.65691516174</v>
      </c>
      <c r="D7" s="10" t="s">
        <v>28</v>
      </c>
      <c r="E7" s="10">
        <v>8.49912164485324</v>
      </c>
      <c r="F7" s="10">
        <v>-0.298397910024331</v>
      </c>
      <c r="G7" s="10">
        <v>24.0005145069358</v>
      </c>
      <c r="H7" s="10">
        <v>2.03180482986144</v>
      </c>
      <c r="I7" s="10">
        <v>5.0</v>
      </c>
      <c r="J7" s="10">
        <v>2.0</v>
      </c>
      <c r="K7" s="10">
        <v>23.5524971425829</v>
      </c>
      <c r="L7" s="10">
        <v>5.19001838342467</v>
      </c>
      <c r="M7" s="10">
        <v>0.0834064388749611</v>
      </c>
      <c r="N7" s="10">
        <v>9.99831257530706</v>
      </c>
      <c r="O7" s="10">
        <v>28.8429736426813</v>
      </c>
      <c r="P7" s="10">
        <v>42.8193206787109</v>
      </c>
      <c r="Q7" s="10">
        <v>23.553288322183</v>
      </c>
      <c r="R7" s="10">
        <v>2.10984005145172</v>
      </c>
      <c r="S7" s="10">
        <v>48.7643612943518</v>
      </c>
      <c r="T7" s="11"/>
      <c r="U7" s="11"/>
      <c r="V7" s="11"/>
      <c r="W7" s="11"/>
      <c r="X7" s="11"/>
      <c r="Y7" s="11"/>
      <c r="Z7" s="11"/>
    </row>
    <row r="8">
      <c r="A8" s="10">
        <v>20000.0</v>
      </c>
      <c r="B8" s="10">
        <v>12.0</v>
      </c>
      <c r="C8" s="10">
        <v>162.651151059278</v>
      </c>
      <c r="D8" s="10" t="s">
        <v>28</v>
      </c>
      <c r="E8" s="10">
        <v>12.3671871148201</v>
      </c>
      <c r="F8" s="10">
        <v>-0.42358734107421</v>
      </c>
      <c r="G8" s="10">
        <v>23.9201411404497</v>
      </c>
      <c r="H8" s="10">
        <v>3.38289973245376</v>
      </c>
      <c r="I8" s="10">
        <v>5.0</v>
      </c>
      <c r="J8" s="10">
        <v>2.0</v>
      </c>
      <c r="K8" s="10">
        <v>23.4805549887282</v>
      </c>
      <c r="L8" s="10">
        <v>7.12129158285719</v>
      </c>
      <c r="M8" s="10">
        <v>0.0838052929930426</v>
      </c>
      <c r="N8" s="10">
        <v>11.9979519061188</v>
      </c>
      <c r="O8" s="10">
        <v>30.0821720426948</v>
      </c>
      <c r="P8" s="10">
        <v>42.7589416503906</v>
      </c>
      <c r="Q8" s="10">
        <v>23.4803653546233</v>
      </c>
      <c r="R8" s="10">
        <v>3.54540674010319</v>
      </c>
      <c r="S8" s="10">
        <v>80.9194390642836</v>
      </c>
      <c r="T8" s="11"/>
      <c r="U8" s="11"/>
      <c r="V8" s="11"/>
      <c r="W8" s="11"/>
      <c r="X8" s="11"/>
      <c r="Y8" s="11"/>
      <c r="Z8" s="11"/>
    </row>
    <row r="9">
      <c r="A9" s="10">
        <v>20000.0</v>
      </c>
      <c r="B9" s="10">
        <v>14.0</v>
      </c>
      <c r="C9" s="10">
        <v>188.924210128784</v>
      </c>
      <c r="D9" s="10" t="s">
        <v>28</v>
      </c>
      <c r="E9" s="10">
        <v>16.8953071629379</v>
      </c>
      <c r="F9" s="10">
        <v>-0.570619308285687</v>
      </c>
      <c r="G9" s="10">
        <v>23.8111282169261</v>
      </c>
      <c r="H9" s="10">
        <v>5.23636622320349</v>
      </c>
      <c r="I9" s="10">
        <v>5.0</v>
      </c>
      <c r="J9" s="10">
        <v>2.0</v>
      </c>
      <c r="K9" s="10">
        <v>23.3724309539794</v>
      </c>
      <c r="L9" s="10">
        <v>9.1414810180664</v>
      </c>
      <c r="M9" s="10">
        <v>0.0844646453857421</v>
      </c>
      <c r="N9" s="10">
        <v>13.9977023315429</v>
      </c>
      <c r="O9" s="10">
        <v>32.129599533081</v>
      </c>
      <c r="P9" s="10">
        <v>43.1560821533203</v>
      </c>
      <c r="Q9" s="10">
        <v>23.3724201965332</v>
      </c>
      <c r="R9" s="10">
        <v>5.34886711120605</v>
      </c>
      <c r="S9" s="10">
        <v>124.683787531479</v>
      </c>
      <c r="T9" s="11"/>
      <c r="U9" s="11"/>
      <c r="V9" s="11"/>
      <c r="W9" s="11"/>
      <c r="X9" s="11"/>
      <c r="Y9" s="11"/>
      <c r="Z9" s="11"/>
    </row>
    <row r="10">
      <c r="A10" s="10">
        <v>20000.0</v>
      </c>
      <c r="B10" s="10">
        <v>16.0</v>
      </c>
      <c r="C10" s="10">
        <v>214.807215372721</v>
      </c>
      <c r="D10" s="10" t="s">
        <v>28</v>
      </c>
      <c r="E10" s="10">
        <v>22.1684606467772</v>
      </c>
      <c r="F10" s="10">
        <v>-0.736423126405164</v>
      </c>
      <c r="G10" s="10">
        <v>23.6671072241133</v>
      </c>
      <c r="H10" s="10">
        <v>7.6730818800635</v>
      </c>
      <c r="I10" s="10">
        <v>5.0</v>
      </c>
      <c r="J10" s="10">
        <v>2.0</v>
      </c>
      <c r="K10" s="10">
        <v>23.2371060195846</v>
      </c>
      <c r="L10" s="10">
        <v>11.4125317625738</v>
      </c>
      <c r="M10" s="10">
        <v>0.0854301642422652</v>
      </c>
      <c r="N10" s="10">
        <v>15.9970463994723</v>
      </c>
      <c r="O10" s="10">
        <v>35.1275855676451</v>
      </c>
      <c r="P10" s="10">
        <v>43.6461334228515</v>
      </c>
      <c r="Q10" s="10">
        <v>23.2370668477679</v>
      </c>
      <c r="R10" s="10">
        <v>7.72966185612465</v>
      </c>
      <c r="S10" s="10">
        <v>181.599651594864</v>
      </c>
      <c r="T10" s="11"/>
      <c r="U10" s="11"/>
      <c r="V10" s="11"/>
      <c r="W10" s="11"/>
      <c r="X10" s="11"/>
      <c r="Y10" s="11"/>
      <c r="Z10" s="11"/>
    </row>
    <row r="11">
      <c r="A11" s="10">
        <v>20000.0</v>
      </c>
      <c r="B11" s="10">
        <v>18.0</v>
      </c>
      <c r="C11" s="10">
        <v>240.718006950112</v>
      </c>
      <c r="D11" s="10" t="s">
        <v>28</v>
      </c>
      <c r="E11" s="10">
        <v>27.7528040794091</v>
      </c>
      <c r="F11" s="10">
        <v>-0.914922872259568</v>
      </c>
      <c r="G11" s="10">
        <v>23.4890802299797</v>
      </c>
      <c r="H11" s="10">
        <v>10.72689867767</v>
      </c>
      <c r="I11" s="10">
        <v>5.0</v>
      </c>
      <c r="J11" s="10">
        <v>2.0</v>
      </c>
      <c r="K11" s="10">
        <v>23.0694276420631</v>
      </c>
      <c r="L11" s="10">
        <v>13.9297682728933</v>
      </c>
      <c r="M11" s="10">
        <v>0.0868211433069029</v>
      </c>
      <c r="N11" s="10">
        <v>17.9969303263953</v>
      </c>
      <c r="O11" s="10">
        <v>39.4463575942006</v>
      </c>
      <c r="P11" s="10">
        <v>44.4123077392578</v>
      </c>
      <c r="Q11" s="10">
        <v>23.0689234187947</v>
      </c>
      <c r="R11" s="10">
        <v>10.7738661125524</v>
      </c>
      <c r="S11" s="10">
        <v>251.964983658655</v>
      </c>
      <c r="T11" s="11"/>
      <c r="U11" s="11"/>
      <c r="V11" s="11"/>
      <c r="W11" s="11"/>
      <c r="X11" s="11"/>
      <c r="Y11" s="11"/>
      <c r="Z11" s="11"/>
    </row>
    <row r="12">
      <c r="A12" s="10">
        <v>20000.0</v>
      </c>
      <c r="B12" s="10">
        <v>20.0</v>
      </c>
      <c r="C12" s="10">
        <v>265.562962470363</v>
      </c>
      <c r="D12" s="10" t="s">
        <v>28</v>
      </c>
      <c r="E12" s="10">
        <v>34.23624186908</v>
      </c>
      <c r="F12" s="10">
        <v>-1.12030455775935</v>
      </c>
      <c r="G12" s="10">
        <v>23.2586292111366</v>
      </c>
      <c r="H12" s="10">
        <v>14.6322526662215</v>
      </c>
      <c r="I12" s="10">
        <v>5.0</v>
      </c>
      <c r="J12" s="10">
        <v>2.0</v>
      </c>
      <c r="K12" s="10">
        <v>22.8542624706059</v>
      </c>
      <c r="L12" s="10">
        <v>16.8893279270153</v>
      </c>
      <c r="M12" s="10">
        <v>0.0887787472549362</v>
      </c>
      <c r="N12" s="10">
        <v>19.996593418406</v>
      </c>
      <c r="O12" s="10">
        <v>45.5258386526534</v>
      </c>
      <c r="P12" s="10">
        <v>45.2687835693359</v>
      </c>
      <c r="Q12" s="10">
        <v>22.8524489521387</v>
      </c>
      <c r="R12" s="10">
        <v>14.680467899759</v>
      </c>
      <c r="S12" s="10">
        <v>340.326139287312</v>
      </c>
      <c r="T12" s="11"/>
      <c r="U12" s="11"/>
      <c r="V12" s="11"/>
      <c r="W12" s="11"/>
      <c r="X12" s="11"/>
      <c r="Y12" s="11"/>
      <c r="Z12" s="11"/>
    </row>
    <row r="13">
      <c r="A13" s="10">
        <v>20000.0</v>
      </c>
      <c r="B13" s="10">
        <v>22.0</v>
      </c>
      <c r="C13" s="10">
        <v>289.028950042724</v>
      </c>
      <c r="D13" s="10" t="s">
        <v>28</v>
      </c>
      <c r="E13" s="10">
        <v>40.5665681861009</v>
      </c>
      <c r="F13" s="10">
        <v>-1.32036118240483</v>
      </c>
      <c r="G13" s="10">
        <v>22.992834765307</v>
      </c>
      <c r="H13" s="10">
        <v>19.0173957586792</v>
      </c>
      <c r="I13" s="10">
        <v>5.0</v>
      </c>
      <c r="J13" s="10">
        <v>2.0</v>
      </c>
      <c r="K13" s="10">
        <v>22.6043158721923</v>
      </c>
      <c r="L13" s="10">
        <v>19.6612707519531</v>
      </c>
      <c r="M13" s="10">
        <v>0.0913912963867187</v>
      </c>
      <c r="N13" s="10">
        <v>21.9962882995605</v>
      </c>
      <c r="O13" s="10">
        <v>53.6385879325866</v>
      </c>
      <c r="P13" s="10">
        <v>46.626220703125</v>
      </c>
      <c r="Q13" s="10">
        <v>22.6053204345703</v>
      </c>
      <c r="R13" s="10">
        <v>19.0368737030029</v>
      </c>
      <c r="S13" s="10">
        <v>437.263838345764</v>
      </c>
      <c r="T13" s="11"/>
      <c r="U13" s="11"/>
      <c r="V13" s="11"/>
      <c r="W13" s="11"/>
      <c r="X13" s="11"/>
      <c r="Y13" s="11"/>
      <c r="Z13" s="11"/>
    </row>
    <row r="14">
      <c r="A14" s="10">
        <v>20000.0</v>
      </c>
      <c r="B14" s="10">
        <v>24.0</v>
      </c>
      <c r="C14" s="10">
        <v>295.304857025146</v>
      </c>
      <c r="D14" s="10" t="s">
        <v>28</v>
      </c>
      <c r="E14" s="10">
        <v>42.2455423752779</v>
      </c>
      <c r="F14" s="10">
        <v>-1.37525839000749</v>
      </c>
      <c r="G14" s="10">
        <v>22.910800978292</v>
      </c>
      <c r="H14" s="10">
        <v>20.3374266830005</v>
      </c>
      <c r="I14" s="10">
        <v>5.0</v>
      </c>
      <c r="J14" s="10">
        <v>2.0</v>
      </c>
      <c r="K14" s="10">
        <v>22.5315481567382</v>
      </c>
      <c r="L14" s="10">
        <v>20.4680329895019</v>
      </c>
      <c r="M14" s="10">
        <v>0.0938248443603515</v>
      </c>
      <c r="N14" s="10">
        <v>22.5307677459716</v>
      </c>
      <c r="O14" s="10">
        <v>61.1917076683044</v>
      </c>
      <c r="P14" s="10">
        <v>48.2344512939453</v>
      </c>
      <c r="Q14" s="10">
        <v>22.5290879821777</v>
      </c>
      <c r="R14" s="10">
        <v>20.3599089813232</v>
      </c>
      <c r="S14" s="10">
        <v>465.946735144832</v>
      </c>
      <c r="T14" s="11"/>
      <c r="U14" s="11"/>
      <c r="V14" s="11"/>
      <c r="W14" s="11"/>
      <c r="X14" s="11"/>
      <c r="Y14" s="11"/>
      <c r="Z14" s="11"/>
    </row>
  </sheetData>
  <drawing r:id="rId1"/>
</worksheet>
</file>